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bccr-my.sharepoint.com/personal/ariasgj_supen_fi_cr/Documents/Datos/Carpeta de Trabajo/Presupuesto 2025/Envio a Consulta/"/>
    </mc:Choice>
  </mc:AlternateContent>
  <xr:revisionPtr revIDLastSave="216" documentId="8_{7CD98B56-12C7-49BC-83D7-632B994A5C80}" xr6:coauthVersionLast="47" xr6:coauthVersionMax="47" xr10:uidLastSave="{3A344748-0D91-486C-8B05-16A716C45DD8}"/>
  <workbookProtection workbookAlgorithmName="SHA-512" workbookHashValue="xpeQHw/+8dBfriK9ToWRzwzFBRBkWJBnxTPOuYJsAHIoVZxpP77gF3BAVO2Bg10d3cf1+rEsGfViUnib9toexA==" workbookSaltValue="ym2oqlIrwU/JegIMCxqs1g==" workbookSpinCount="100000" lockStructure="1"/>
  <bookViews>
    <workbookView xWindow="-110" yWindow="-110" windowWidth="19420" windowHeight="10420" xr2:uid="{43BABD97-7D01-4141-AC81-FBAE43C39FC3}"/>
  </bookViews>
  <sheets>
    <sheet name="Hoja1" sheetId="3" r:id="rId1"/>
  </sheets>
  <definedNames>
    <definedName name="base">#REF!</definedName>
    <definedName name="p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2" i="3"/>
  <c r="H46" i="3"/>
  <c r="G73" i="3"/>
  <c r="E86" i="3" l="1"/>
  <c r="F86" i="3"/>
  <c r="E78" i="3" l="1"/>
  <c r="E71" i="3"/>
  <c r="E55" i="3"/>
  <c r="E25" i="3"/>
  <c r="E6" i="3"/>
  <c r="F6" i="3"/>
  <c r="F25" i="3"/>
  <c r="F55" i="3"/>
  <c r="F71" i="3"/>
  <c r="F78" i="3"/>
  <c r="H85" i="3"/>
  <c r="H84" i="3"/>
  <c r="H83" i="3"/>
  <c r="H82" i="3"/>
  <c r="H81" i="3"/>
  <c r="H80" i="3"/>
  <c r="H77" i="3"/>
  <c r="H70" i="3"/>
  <c r="H69" i="3"/>
  <c r="H68" i="3"/>
  <c r="H67" i="3"/>
  <c r="H66" i="3"/>
  <c r="H65" i="3"/>
  <c r="H63" i="3"/>
  <c r="H62" i="3"/>
  <c r="H61" i="3"/>
  <c r="H58" i="3"/>
  <c r="H56" i="3"/>
  <c r="H54" i="3"/>
  <c r="H53" i="3"/>
  <c r="H52" i="3"/>
  <c r="H49" i="3"/>
  <c r="H48" i="3"/>
  <c r="H45" i="3"/>
  <c r="H44" i="3"/>
  <c r="H43" i="3"/>
  <c r="H42" i="3"/>
  <c r="H41" i="3"/>
  <c r="H40" i="3"/>
  <c r="H39" i="3"/>
  <c r="H38" i="3"/>
  <c r="H37" i="3"/>
  <c r="H36" i="3"/>
  <c r="H33" i="3"/>
  <c r="H30" i="3"/>
  <c r="H28" i="3"/>
  <c r="H27" i="3"/>
  <c r="H24" i="3"/>
  <c r="H23" i="3"/>
  <c r="H22" i="3"/>
  <c r="H21" i="3"/>
  <c r="H20" i="3"/>
  <c r="H19" i="3"/>
  <c r="H18" i="3"/>
  <c r="H17" i="3"/>
  <c r="H16" i="3"/>
  <c r="H15" i="3"/>
  <c r="H14" i="3"/>
  <c r="H13" i="3"/>
  <c r="H12" i="3"/>
  <c r="H11" i="3"/>
  <c r="H9" i="3"/>
  <c r="H8" i="3"/>
  <c r="H7"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6" i="3"/>
  <c r="G57" i="3"/>
  <c r="G58" i="3"/>
  <c r="G59" i="3"/>
  <c r="G60" i="3"/>
  <c r="G61" i="3"/>
  <c r="G62" i="3"/>
  <c r="G63" i="3"/>
  <c r="G64" i="3"/>
  <c r="G65" i="3"/>
  <c r="G66" i="3"/>
  <c r="G67" i="3"/>
  <c r="G68" i="3"/>
  <c r="G69" i="3"/>
  <c r="G70" i="3"/>
  <c r="G72" i="3"/>
  <c r="G74" i="3"/>
  <c r="G75" i="3"/>
  <c r="G76" i="3"/>
  <c r="G77" i="3"/>
  <c r="G79" i="3"/>
  <c r="G80" i="3"/>
  <c r="G81" i="3"/>
  <c r="G83" i="3"/>
  <c r="G84" i="3"/>
  <c r="G85" i="3"/>
  <c r="G86" i="3"/>
  <c r="G87" i="3"/>
  <c r="G8" i="3"/>
  <c r="G9" i="3"/>
  <c r="G10" i="3"/>
  <c r="G11" i="3"/>
  <c r="G12" i="3"/>
  <c r="G13" i="3"/>
  <c r="G14" i="3"/>
  <c r="G15" i="3"/>
  <c r="G16" i="3"/>
  <c r="G17" i="3"/>
  <c r="G18" i="3"/>
  <c r="G19" i="3"/>
  <c r="G20" i="3"/>
  <c r="G21" i="3"/>
  <c r="G22" i="3"/>
  <c r="G23" i="3"/>
  <c r="G24" i="3"/>
  <c r="E88" i="3" l="1"/>
  <c r="F88" i="3"/>
  <c r="G6" i="3"/>
  <c r="G71" i="3"/>
  <c r="H55" i="3"/>
  <c r="H6" i="3"/>
  <c r="H71" i="3"/>
  <c r="G55" i="3"/>
  <c r="H25" i="3"/>
  <c r="H78" i="3"/>
  <c r="G25" i="3"/>
  <c r="G78" i="3"/>
  <c r="G88" i="3" l="1"/>
  <c r="H88" i="3"/>
</calcChain>
</file>

<file path=xl/sharedStrings.xml><?xml version="1.0" encoding="utf-8"?>
<sst xmlns="http://schemas.openxmlformats.org/spreadsheetml/2006/main" count="270" uniqueCount="261">
  <si>
    <t>CÓDIGO</t>
  </si>
  <si>
    <t>OBJETO DEL GASTO</t>
  </si>
  <si>
    <t>DETALLE *</t>
  </si>
  <si>
    <t>DIFERENCIA ABSOLUTA</t>
  </si>
  <si>
    <t>VARIACIÓN 
PORCENTUAL</t>
  </si>
  <si>
    <t>0</t>
  </si>
  <si>
    <t>REMUNERACIONES</t>
  </si>
  <si>
    <t>0.01.01</t>
  </si>
  <si>
    <t>Remuneraciones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</si>
  <si>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</si>
  <si>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</si>
  <si>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</si>
  <si>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</si>
  <si>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</si>
  <si>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</si>
  <si>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</si>
  <si>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</si>
  <si>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</si>
  <si>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</si>
  <si>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</si>
  <si>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</si>
  <si>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</si>
  <si>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</si>
  <si>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</si>
  <si>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</si>
  <si>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</si>
  <si>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</si>
  <si>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</si>
  <si>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</si>
  <si>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</si>
  <si>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</si>
  <si>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</si>
  <si>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</si>
  <si>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</si>
  <si>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</si>
  <si>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</si>
  <si>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</si>
  <si>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</si>
  <si>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</si>
  <si>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</si>
  <si>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</si>
  <si>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</si>
  <si>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</si>
  <si>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</si>
  <si>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</si>
  <si>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</si>
  <si>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</si>
  <si>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</si>
  <si>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Otros alquileres</t>
  </si>
  <si>
    <t>1.02.03</t>
  </si>
  <si>
    <t>Servicio de correo</t>
  </si>
  <si>
    <t>1.02.04</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</si>
  <si>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</si>
  <si>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</si>
  <si>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</si>
  <si>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</si>
  <si>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Publicidad y propaganda</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</si>
  <si>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</si>
  <si>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</si>
  <si>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</si>
  <si>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</si>
  <si>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</si>
  <si>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</si>
  <si>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</si>
  <si>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</si>
  <si>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</si>
  <si>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</si>
  <si>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</si>
  <si>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</si>
  <si>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</si>
  <si>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</si>
  <si>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</si>
  <si>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</si>
  <si>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</si>
  <si>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</si>
  <si>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</si>
  <si>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</si>
  <si>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</si>
  <si>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</si>
  <si>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</si>
  <si>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</si>
  <si>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</si>
  <si>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</si>
  <si>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</si>
  <si>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</si>
  <si>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</si>
  <si>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</si>
  <si>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</si>
  <si>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</si>
  <si>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</si>
  <si>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</si>
  <si>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</si>
  <si>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</si>
  <si>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</si>
  <si>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</si>
  <si>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</si>
  <si>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</si>
  <si>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</si>
  <si>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</si>
  <si>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</si>
  <si>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</si>
  <si>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</si>
  <si>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</si>
  <si>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</si>
  <si>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</si>
  <si>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</si>
  <si>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</si>
  <si>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</si>
  <si>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</si>
  <si>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</si>
  <si>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</si>
  <si>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</si>
  <si>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</si>
  <si>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</si>
  <si>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</si>
  <si>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</si>
  <si>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</si>
  <si>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</si>
  <si>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</si>
  <si>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</si>
  <si>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</si>
  <si>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</si>
  <si>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</si>
  <si>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</si>
  <si>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</si>
  <si>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</si>
  <si>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</si>
  <si>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</si>
  <si>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</si>
  <si>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</si>
  <si>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</si>
  <si>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</si>
  <si>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</si>
  <si>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</si>
  <si>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</si>
  <si>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2.99.01</t>
  </si>
  <si>
    <t>Útiles y materiales de oficina y cómputo</t>
  </si>
  <si>
    <t>2.99.02</t>
  </si>
  <si>
    <t>2.99.03</t>
  </si>
  <si>
    <t xml:space="preserve">Productos de papel, cartón e impresos </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</si>
  <si>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</si>
  <si>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</si>
  <si>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</si>
  <si>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</si>
  <si>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</si>
  <si>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</si>
  <si>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</si>
  <si>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</si>
  <si>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</si>
  <si>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</si>
  <si>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</si>
  <si>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</si>
  <si>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</si>
  <si>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</si>
  <si>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</si>
  <si>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</si>
  <si>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</si>
  <si>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</si>
  <si>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</si>
  <si>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</si>
  <si>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</si>
  <si>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5.99.03</t>
  </si>
  <si>
    <t>Bienes Intangibles</t>
  </si>
  <si>
    <t>TRANSFERENCIAS CORRIENTES</t>
  </si>
  <si>
    <t>6.02.01</t>
  </si>
  <si>
    <t>Becas a funcionarios</t>
  </si>
  <si>
    <t>6.02.02</t>
  </si>
  <si>
    <t>Becas a terceras personas</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</si>
  <si>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</si>
  <si>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</si>
  <si>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</si>
  <si>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</si>
  <si>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</si>
  <si>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</si>
  <si>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</si>
  <si>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</si>
  <si>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</si>
  <si>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</si>
  <si>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TOTAL</t>
  </si>
  <si>
    <t>Cifras en colones</t>
  </si>
  <si>
    <t>1.02.99</t>
  </si>
  <si>
    <t>1.03.03</t>
  </si>
  <si>
    <t>Impresión, encuadernación y otros</t>
  </si>
  <si>
    <t>1.04.02</t>
  </si>
  <si>
    <t>Servicios Jurídicos</t>
  </si>
  <si>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</si>
  <si>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</si>
  <si>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</si>
  <si>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</si>
  <si>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</si>
  <si>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</si>
  <si>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</si>
  <si>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</si>
  <si>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6.02.03</t>
  </si>
  <si>
    <t>Ayudas a funcionarios</t>
  </si>
  <si>
    <t>1.03.02</t>
  </si>
  <si>
    <t>OBSERVACIÓN</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</si>
  <si>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</si>
  <si>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</si>
  <si>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</si>
  <si>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</si>
  <si>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</si>
  <si>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</si>
  <si>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</si>
  <si>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</si>
  <si>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</si>
  <si>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</si>
  <si>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</si>
  <si>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</si>
  <si>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</si>
  <si>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</si>
  <si>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Comprende las erogaciones por concepto de servicios profesionales y técnicos para realizar trabajos en el campo de la salud. Incluye los servicios integrales de salud.</t>
  </si>
  <si>
    <t>5.01.99</t>
  </si>
  <si>
    <t>Maquinaria y equipo diverso</t>
  </si>
  <si>
    <t>Contempla el pago de servicio de traslado nacional e internacional de toda clase de correspondencia postal, el alquiler de apartados postales, la adquisición de estampillas y otros servicios conexos.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</si>
  <si>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</si>
  <si>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Adquisición de equipo y mobiliario para la realización de labores administrativas. Incluye calculadoras, fotocopiadoras, ventiladores, archivadores entre otros. Además considera mobiliario de toda clase, como mesas, sillas, sillones, escritorios, estantes, armarios, muebles para microcomputadoras, etc.</t>
  </si>
  <si>
    <t>Servicio de telecomunicaciones</t>
  </si>
  <si>
    <t xml:space="preserve">Otros servicios básicos </t>
  </si>
  <si>
    <t>Adquisición de materiales y productos que se requieren en la construcción, mantenimiento y reparación de los sistemas eléctricos, telefónicos y de cómputo. Como ejemplo se citan los siguientes: todo tipo de cable, bombillos, tubos, conectores, uniones, cajas octogonales, toma corrientes, cajas telefónicas, memoria RAM, tarjetas para cómputo, abanicos internos de computadoras, entre otros.</t>
  </si>
  <si>
    <t xml:space="preserve">  * Detalle correspondiente a la cuenta </t>
  </si>
  <si>
    <t>Incluye la adquisición y el desarrollo de sistemas informáticos, así como de software especializado. Se contemplan en esta subpartida, las erogaciones por concepto de adiciones y mejoras a sistemas que se encuentran en operación.</t>
  </si>
  <si>
    <r>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
Incorpora cuatro plazas nuevas y la reclasificación de ocho puestos de supervisión 1 a supervisor 2</t>
    </r>
    <r>
      <rPr>
        <sz val="10"/>
        <color rgb="FFFF0000"/>
        <rFont val="Calibri"/>
        <family val="2"/>
        <scheme val="minor"/>
      </rPr>
      <t>.</t>
    </r>
  </si>
  <si>
    <r>
      <t>1</t>
    </r>
    <r>
      <rPr>
        <sz val="10"/>
        <color rgb="FFFF0000"/>
        <rFont val="Calibri"/>
        <family val="2"/>
        <scheme val="minor"/>
      </rPr>
      <t>.</t>
    </r>
    <r>
      <rPr>
        <sz val="10"/>
        <rFont val="Calibri"/>
        <family val="2"/>
        <scheme val="minor"/>
      </rPr>
      <t>01</t>
    </r>
    <r>
      <rPr>
        <sz val="10"/>
        <color rgb="FFFF0000"/>
        <rFont val="Calibri"/>
        <family val="2"/>
        <scheme val="minor"/>
      </rPr>
      <t>.</t>
    </r>
    <r>
      <rPr>
        <sz val="10"/>
        <rFont val="Calibri"/>
        <family val="2"/>
        <scheme val="minor"/>
      </rPr>
      <t>99</t>
    </r>
  </si>
  <si>
    <t xml:space="preserve">Corresponde al pago de servicios básicos no considerados en los conceptos anteriores, por ejemplo los servicios que brindan las municipalidades como recolección de desechos sólidos, aseo de vías y sitios públicos, alumbrado público y otros. </t>
  </si>
  <si>
    <t xml:space="preserve">Contempla los gastos por concepto de servicios de impresión, fotocopiado, encuadernación y reproducción de revistas, libros, periódicos, comprobantes, títulos valores y papelería en general utilizada en la operación propia de las instituciones. </t>
  </si>
  <si>
    <t xml:space="preserve">Incluye los pagos por servicios profesionales y técnicos para elaborar trabajos en el campo de la abogacía y el notariado. </t>
  </si>
  <si>
    <r>
      <t>Corresponde a los servicios administrativos que brinda el BCCR a las ODMs</t>
    </r>
    <r>
      <rPr>
        <sz val="10"/>
        <color rgb="FFFF0000"/>
        <rFont val="Calibri"/>
        <family val="2"/>
        <scheme val="minor"/>
      </rPr>
      <t>.</t>
    </r>
  </si>
  <si>
    <r>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r>
    <r>
      <rPr>
        <sz val="10"/>
        <color rgb="FFFF0000"/>
        <rFont val="Calibri"/>
        <family val="2"/>
        <scheme val="minor"/>
      </rPr>
      <t>.</t>
    </r>
  </si>
  <si>
    <r>
      <t>Mantenimiento de otros equipo</t>
    </r>
    <r>
      <rPr>
        <sz val="10"/>
        <color rgb="FFFF0000"/>
        <rFont val="Calibri"/>
        <family val="2"/>
        <scheme val="minor"/>
      </rPr>
      <t>s</t>
    </r>
  </si>
  <si>
    <r>
      <t>Considera los gastos por concepto de compra de repuestos que se usan para el mantenimiento y reparación de maquinaria y equipo así como accesorios, que no incrementen la vida útil del bien y no son capitalizables</t>
    </r>
    <r>
      <rPr>
        <sz val="10"/>
        <color rgb="FFFF0000"/>
        <rFont val="Calibri"/>
        <family val="2"/>
        <scheme val="minor"/>
      </rPr>
      <t>.</t>
    </r>
  </si>
  <si>
    <r>
      <t>Comprende la adquisición de artículos que se requieren para realizar labores de oficina, de cómputo</t>
    </r>
    <r>
      <rPr>
        <sz val="10"/>
        <color rgb="FFFF0000"/>
        <rFont val="Calibri"/>
        <family val="2"/>
        <scheme val="minor"/>
      </rPr>
      <t>.</t>
    </r>
  </si>
  <si>
    <r>
      <t>Útiles y materiales médico</t>
    </r>
    <r>
      <rPr>
        <sz val="10"/>
        <color rgb="FFFF0000"/>
        <rFont val="Calibri"/>
        <family val="2"/>
        <scheme val="minor"/>
      </rPr>
      <t>-</t>
    </r>
    <r>
      <rPr>
        <sz val="10"/>
        <rFont val="Calibri"/>
        <family val="2"/>
        <scheme val="minor"/>
      </rPr>
      <t>hospitalario</t>
    </r>
  </si>
  <si>
    <r>
      <t>Comprende la adquisición de útiles y materiales no capitalizables que se utilizan en las actividades médico-quirúrgicas, de enfermería, farmacia, laboratorio e investigación en general</t>
    </r>
    <r>
      <rPr>
        <sz val="10"/>
        <color rgb="FFFF0000"/>
        <rFont val="Calibri"/>
        <family val="2"/>
        <scheme val="minor"/>
      </rPr>
      <t>.</t>
    </r>
  </si>
  <si>
    <r>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r>
    <r>
      <rPr>
        <sz val="10"/>
        <color rgb="FFFF0000"/>
        <rFont val="Calibri"/>
        <family val="2"/>
        <scheme val="minor"/>
      </rPr>
      <t>.</t>
    </r>
  </si>
  <si>
    <r>
      <t>Incorpora la compra de útiles, materiales y suministros no incluidos en las subpartidas anteriores</t>
    </r>
    <r>
      <rPr>
        <sz val="10"/>
        <color rgb="FFFF0000"/>
        <rFont val="Calibri"/>
        <family val="2"/>
        <scheme val="minor"/>
      </rPr>
      <t>.</t>
    </r>
  </si>
  <si>
    <r>
      <t>Comprende la adquisición de un todo para la brigada de emergencias</t>
    </r>
    <r>
      <rPr>
        <sz val="10"/>
        <color rgb="FFFF0000"/>
        <rFont val="Calibri"/>
        <family val="2"/>
        <scheme val="minor"/>
      </rPr>
      <t>.</t>
    </r>
  </si>
  <si>
    <t>Monto que se destina en forma temporal a funcionarios para que inicien, continúen o completen sus estudios, en el país o en el exterior. Dicha suma puede cubrir parcial o totalmente el costo del estudio. Además, puede incluir los gastos de graduación.</t>
  </si>
  <si>
    <r>
      <t>Reconocimiento semestral, con base en un monto por consumo eléctrico fijo para todos los funcionarios basado en una jornada de 8 horas, por concepto de pago del consumo eléctrico en que incurren los funcionarios por el uso de las computadoras en labores de teletrabajo</t>
    </r>
    <r>
      <rPr>
        <sz val="10"/>
        <color rgb="FFFF0000"/>
        <rFont val="Calibri"/>
        <family val="2"/>
        <scheme val="minor"/>
      </rPr>
      <t>.</t>
    </r>
  </si>
  <si>
    <r>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r>
    <r>
      <rPr>
        <sz val="10"/>
        <color rgb="FFFF0000"/>
        <rFont val="Calibri"/>
        <family val="2"/>
        <scheme val="minor"/>
      </rPr>
      <t>.</t>
    </r>
  </si>
  <si>
    <t>PRESUPUESTO 
2025</t>
  </si>
  <si>
    <t>PRESUPUESTO
2024</t>
  </si>
  <si>
    <t>Presupuesto de la SUPEN para el  2025</t>
  </si>
  <si>
    <t>5.01.03</t>
  </si>
  <si>
    <t>Equipo de Comunicación</t>
  </si>
  <si>
    <t>Para visualizar las subpartidas, debe dar clic en el más (+) de la izquierda.</t>
  </si>
  <si>
    <t>Comprende los artículos complementarios capitalizables e indispensables para el funcionamiento de los equipos. Se incluyen en esta subpartida equipo de radio y comunicación, para las brigadas de emergencia</t>
  </si>
  <si>
    <t xml:space="preserve">Análisis de las observaciones </t>
  </si>
  <si>
    <t xml:space="preserve">Hacer un llamado vehemente a la SUPEN y al CONASSIF a fin de mantener una política de restricción del gasto en las cuentas relacionadas con la partida Remuneraciones (a saber: Remuneraciones, Recargo de funciones, salario escolar, entre otras)
</t>
  </si>
  <si>
    <t>La partida para el pago de salarios, denominada Sueldos para cargos fijo, para este período no crece, más bien disminuye en 8,6 millones de colones, cabe indicar que a los funcionarios de SUPEN no se les aplica incremento salarial desde el 2020; en lo referente a la cuenta Recargo por funciones, corresponde a una previsión que se hace para cubrir posibles sustituciones temporales del personal, ya sean estas por incapacidad, permisos u otra situación que impida que el titular pueda ejercer las actividades propias del cargo, por lo que deben ser asignadas a otro colaborar de forma temporal, la partida crece en 25 millones de colones; para la cuenta relacionada con el pago de salario escolar, se da por la particularidad de la entrada en vigor de la Ley Marco de Empleo Público, N° 10159
Se respondío con el oficio SP-985-2024, adjunto</t>
  </si>
  <si>
    <t>Está instituido en la Ley N°7983, Artículo 38.- Atribuciones del Superintendente de Pensiones, inciso V, referente a: Suministrar al público la más amplia información sobre los entes supervisados y la situación del sector. El próximo año será de cambios en el sistema costarricense de pensiones, los cuales deben darse a conocer de forma clara amplia a los afiliados</t>
  </si>
  <si>
    <t>Solicitar valorar el incremento</t>
  </si>
  <si>
    <t>El incremento en consultorías obedece a la realización de proyectos estratégicos establecidos en el Plan Estratégico aprobado 2024 - 2028, esto en procura de tener un sistema de supervisión adecuado, que responda a las exigencias del entorno, tanto nacional como internacional</t>
  </si>
  <si>
    <t>Es necesario mantener al personal actualizado en temas de fiscalización, esto con el propósito de cumplir a cabalidad con la aplicación y generación de normativa, todo en procura de un mejor el sistema de pensiones</t>
  </si>
  <si>
    <t>El próximo año es la celebración del 25° aniversario de la promulgación de la Ley de Protección al Trabajador, motivo por el cual la IOPS y AIOS escogieron a Costa Rica para ser sede las reuniones técnicas, asambleas y seminarios internacionales</t>
  </si>
  <si>
    <t>Esta cuenta para el 2025 crece en 0,7 millones de colones con respecto al 2024, corresponde a los gastos mínimos para el mantenimiento de la oficina</t>
  </si>
  <si>
    <t>Para esta cuenta es necesario indicar que los proyectos estratégicos que contengan componentes de tecnologías son financiados en su totalidad por el BCCR, posteriormente una vez finalizado, el costo será prorrateado de acuerdo con los años de vida que tenga el proyecto</t>
  </si>
  <si>
    <t>Es necesario mantener al personal actualizado en temas de supervisión, esto con el propósito de cumplir a cabalidad con la aplicación y la generación de la normativa</t>
  </si>
  <si>
    <t>Se hace la previsión, para hacerle frente al pago de extremos laborales en caso de renuncias o despidos de colaboradores</t>
  </si>
  <si>
    <t>Previsión presupuestal, para hacerle frente al pago por el daño o perjuicio causado por la institución, el cual debe tener respaldo en una sentencia judicial o una resolución administrativa</t>
  </si>
  <si>
    <r>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r>
    <r>
      <rPr>
        <sz val="10"/>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</si>
</sst>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1" formatCode="_-* #,##0_-;\-* #,##0_-;_-* &quot;-&quot;_-;_-@_-"/>
    <numFmt numFmtId="43" formatCode="_-* #,##0.00_-;\-* #,##0.00_-;_-* &quot;-&quot;??_-;_-@_-"/>
    <numFmt numFmtId="164" formatCode="&quot;¢&quot;#,##0.00_);[Red]\(&quot;¢&quot;#,##0.00\)"/>
    <numFmt numFmtId="165" formatCode="&quot;¢&quot;#,##0_);[Red]\(&quot;¢&quot;#,##0\)"/>
  </numFmts>
  <fonts count="19"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1"/>
      <color theme="0"/>
      <name val="Calibri"/>
      <family val="2"/>
      <scheme val="minor"/>
    </font>
    <font>
      <sz val="11"/>
      <color theme="0"/>
      <name val="Calibri"/>
      <family val="2"/>
      <scheme val="minor"/>
    </font>
    <font>
      <sz val="12"/>
      <name val="Calibri"/>
      <family val="2"/>
      <scheme val="minor"/>
    </font>
    <font>
      <sz val="10"/>
      <name val="Calibri"/>
      <family val="2"/>
      <scheme val="minor"/>
    </font>
    <font>
      <b/>
      <sz val="14"/>
      <name val="Calibri"/>
      <family val="2"/>
      <scheme val="minor"/>
    </font>
    <font>
      <b/>
      <sz val="10"/>
      <name val="Calibri"/>
      <family val="2"/>
      <scheme val="minor"/>
    </font>
    <font>
      <sz val="10"/>
      <color rgb="FFFF0000"/>
      <name val="Calibri"/>
      <family val="2"/>
      <scheme val="minor"/>
    </font>
    <font>
      <i/>
      <sz val="10"/>
      <name val="Calibri"/>
      <family val="2"/>
      <scheme val="minor"/>
    </font>
    <font>
      <sz val="10"/>
      <color indexed="10"/>
      <name val="Calibri"/>
      <family val="2"/>
      <scheme val="minor"/>
    </font>
    <font>
      <b/>
      <sz val="12"/>
      <color theme="0"/>
      <name val="Calibri"/>
      <family val="2"/>
      <scheme val="minor"/>
    </font>
    <font>
      <b/>
      <sz val="20"/>
      <name val="Calibri"/>
      <family val="2"/>
      <scheme val="minor"/>
    </font>
    <font>
      <sz val="14"/>
      <name val="Calibri"/>
      <family val="2"/>
      <scheme val="minor"/>
    </font>
    <font>
      <sz val="11"/>
      <name val="Calibri"/>
      <family val="2"/>
      <scheme val="minor"/>
    </font>
  </fonts>
  <fills count="5">
    <fill>
      <patternFill patternType="none"/>
    </fill>
    <fill>
      <patternFill patternType="gray125"/>
    </fill>
    <fill>
      <patternFill patternType="solid">
        <fgColor rgb="FF0D559A"/>
        <bgColor indexed="64"/>
      </patternFill>
    </fill>
    <fill>
      <patternFill patternType="solid">
        <fgColor rgb="FF009585"/>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1">
    <xf numFmtId="0" fontId="0" fillId="0" borderId="0"/>
    <xf numFmtId="9" fontId="3" fillId="0" borderId="0" applyFont="0" applyFill="0" applyBorder="0" applyAlignment="0" applyProtection="0"/>
    <xf numFmtId="0" fontId="4" fillId="0" borderId="0"/>
    <xf numFmtId="0" fontId="3" fillId="0" borderId="0"/>
    <xf numFmtId="0" fontId="3" fillId="0" borderId="0"/>
    <xf numFmtId="0" fontId="3" fillId="0" borderId="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1"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41"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43" fontId="3" fillId="0" borderId="0" applyFont="0" applyFill="0" applyBorder="0" applyAlignment="0" applyProtection="0"/>
    <xf numFmtId="41"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42">
    <xf numFmtId="0" fontId="0" fillId="0" borderId="0" xfId="0"/>
    <xf numFmtId="0" fontId="8" fillId="0" borderId="0" xfId="0" applyFont="1"/>
    <xf numFmtId="0" fontId="8" fillId="0" borderId="0" xfId="0" applyFont="1" applyAlignment="1">
      <alignment horizontal="center"/>
    </xf>
    <xf numFmtId="165" fontId="8" fillId="0" borderId="0" xfId="0" applyNumberFormat="1" applyFont="1"/>
    <xf numFmtId="0" fontId="9" fillId="0" borderId="0" xfId="0" applyFont="1"/>
    <xf numFmtId="0" fontId="10" fillId="0" borderId="0" xfId="0" applyFont="1" applyAlignment="1">
      <alignment horizontal="center" vertical="center"/>
    </xf>
    <xf numFmtId="0" fontId="10" fillId="0" borderId="0" xfId="0" applyFont="1" applyAlignment="1">
      <alignment horizontal="centerContinuous" vertical="center" wrapText="1"/>
    </xf>
    <xf numFmtId="165" fontId="10" fillId="0" borderId="0" xfId="0" applyNumberFormat="1" applyFont="1" applyAlignment="1">
      <alignment horizontal="centerContinuous" vertical="center" wrapText="1"/>
    </xf>
    <xf numFmtId="164" fontId="10" fillId="0" borderId="0" xfId="0" applyNumberFormat="1" applyFont="1" applyAlignment="1">
      <alignment horizontal="centerContinuous" vertical="center" wrapText="1"/>
    </xf>
    <xf numFmtId="0" fontId="9" fillId="0" borderId="0" xfId="0" applyFont="1" applyAlignment="1">
      <alignment horizontal="center" vertical="top"/>
    </xf>
    <xf numFmtId="0" fontId="13" fillId="0" borderId="0" xfId="0" applyFont="1" applyAlignment="1">
      <alignment vertical="center" wrapText="1"/>
    </xf>
    <xf numFmtId="0" fontId="9" fillId="0" borderId="0" xfId="0" applyFont="1" applyAlignment="1">
      <alignment vertical="top" wrapText="1"/>
    </xf>
    <xf numFmtId="165" fontId="9" fillId="0" borderId="0" xfId="0" applyNumberFormat="1" applyFont="1" applyAlignment="1">
      <alignment vertical="top" wrapText="1"/>
    </xf>
    <xf numFmtId="3" fontId="9" fillId="0" borderId="0" xfId="0" applyNumberFormat="1" applyFont="1" applyAlignment="1">
      <alignment vertical="top" wrapText="1"/>
    </xf>
    <xf numFmtId="0" fontId="14" fillId="0" borderId="0" xfId="0" applyFont="1" applyAlignment="1">
      <alignment vertical="top" wrapText="1"/>
    </xf>
    <xf numFmtId="0" fontId="14" fillId="0" borderId="0" xfId="0" applyFont="1"/>
    <xf numFmtId="4" fontId="9" fillId="0" borderId="0" xfId="0" applyNumberFormat="1" applyFont="1" applyAlignment="1">
      <alignment vertical="top" wrapText="1"/>
    </xf>
    <xf numFmtId="10" fontId="9" fillId="0" borderId="0" xfId="1" applyNumberFormat="1" applyFont="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49" fontId="6" fillId="3" borderId="1"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7" fontId="6" fillId="3" borderId="1" xfId="0" applyNumberFormat="1" applyFont="1" applyFill="1" applyBorder="1" applyAlignment="1" applyProtection="1">
      <alignment horizontal="right" vertical="center" wrapText="1"/>
      <protection hidden="1"/>
    </xf>
    <xf numFmtId="10" fontId="7" fillId="3" borderId="1" xfId="1" applyNumberFormat="1" applyFont="1" applyFill="1" applyBorder="1" applyAlignment="1" applyProtection="1">
      <alignment horizontal="center" vertical="center" wrapText="1"/>
      <protection hidden="1"/>
    </xf>
    <xf numFmtId="10" fontId="6" fillId="3" borderId="1"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vertical="center" wrapText="1"/>
      <protection hidden="1"/>
    </xf>
    <xf numFmtId="0" fontId="9" fillId="0" borderId="1" xfId="0" applyFont="1" applyBorder="1" applyAlignment="1" applyProtection="1">
      <alignment vertical="center" wrapText="1"/>
      <protection hidden="1"/>
    </xf>
    <xf numFmtId="7" fontId="9" fillId="0" borderId="1" xfId="0" applyNumberFormat="1" applyFont="1" applyBorder="1" applyAlignment="1" applyProtection="1">
      <alignment vertical="center" wrapText="1"/>
      <protection hidden="1"/>
    </xf>
    <xf numFmtId="7" fontId="9" fillId="0" borderId="1" xfId="0" applyNumberFormat="1" applyFont="1" applyBorder="1" applyAlignment="1" applyProtection="1">
      <alignment horizontal="right" vertical="center" wrapText="1"/>
      <protection hidden="1"/>
    </xf>
    <xf numFmtId="10" fontId="9" fillId="0" borderId="1" xfId="1" applyNumberFormat="1" applyFont="1" applyBorder="1" applyAlignment="1" applyProtection="1">
      <alignment horizontal="center" vertical="center" wrapText="1"/>
      <protection hidden="1"/>
    </xf>
    <xf numFmtId="10" fontId="9" fillId="0" borderId="1" xfId="1" applyNumberFormat="1" applyFont="1" applyBorder="1" applyAlignment="1" applyProtection="1">
      <alignment horizontal="center" vertical="center" wrapText="1"/>
      <protection locked="0"/>
    </xf>
    <xf numFmtId="10" fontId="6" fillId="3" borderId="1" xfId="1" applyNumberFormat="1" applyFont="1" applyFill="1" applyBorder="1" applyAlignment="1" applyProtection="1">
      <alignment horizontal="center" vertical="center" wrapText="1"/>
      <protection hidden="1"/>
    </xf>
    <xf numFmtId="10" fontId="9" fillId="0" borderId="1" xfId="1" applyNumberFormat="1" applyFont="1" applyBorder="1" applyAlignment="1" applyProtection="1">
      <alignment horizontal="left" vertical="center" wrapText="1"/>
      <protection locked="0"/>
    </xf>
    <xf numFmtId="10" fontId="18" fillId="0" borderId="1" xfId="1" applyNumberFormat="1" applyFont="1" applyBorder="1" applyAlignment="1" applyProtection="1">
      <alignment horizontal="left" vertical="center" wrapText="1"/>
      <protection locked="0"/>
    </xf>
    <xf numFmtId="10" fontId="6" fillId="3" borderId="1" xfId="1"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0" applyFont="1" applyAlignment="1">
      <alignment horizontal="left" vertical="center"/>
    </xf>
    <xf numFmtId="0" fontId="17" fillId="4" borderId="0" xfId="0" applyFont="1" applyFill="1" applyAlignment="1">
      <alignment horizontal="left" vertical="center"/>
    </xf>
    <xf numFmtId="0" fontId="9" fillId="0" borderId="0" xfId="0" applyFont="1" applyAlignment="1">
      <alignment horizontal="left" vertical="center" wrapText="1"/>
    </xf>
    <xf numFmtId="0" fontId="9" fillId="4" borderId="0" xfId="0" applyFont="1" applyFill="1"/>
  </cellXfs>
  <cellStyles count="81">
    <cellStyle name="Millares [0] 2" xfId="10" xr:uid="{CF3E84FD-5355-4F3F-8AA0-9B294E057F60}"/>
    <cellStyle name="Millares [0] 2 2" xfId="28" xr:uid="{E261B7DE-57A4-4DBA-BF72-C06CC3D333C9}"/>
    <cellStyle name="Millares [0] 2 2 2" xfId="66" xr:uid="{66D6663E-0A36-4417-908D-2A1BB45CB391}"/>
    <cellStyle name="Millares [0] 2 3" xfId="48" xr:uid="{42C26BF3-DD71-4A92-8C14-E7C621F92481}"/>
    <cellStyle name="Millares [0] 3" xfId="6" xr:uid="{1D29C9E5-17E3-42F4-8E03-5DC3F14F943E}"/>
    <cellStyle name="Millares [0] 3 2" xfId="44" xr:uid="{85ECAC9E-03FB-431D-ABFA-019EF596140C}"/>
    <cellStyle name="Millares 10" xfId="20" xr:uid="{2B5B42AF-BA27-4C66-B929-5551204D6023}"/>
    <cellStyle name="Millares 10 2" xfId="38" xr:uid="{97E6C093-184C-4734-A918-EFB335C879E4}"/>
    <cellStyle name="Millares 10 2 2" xfId="76" xr:uid="{3C5A4156-3D1D-4EF6-8498-6F73CA6828EE}"/>
    <cellStyle name="Millares 10 3" xfId="58" xr:uid="{A7768BE5-91A2-4CBB-8008-DEB9FB28EDAB}"/>
    <cellStyle name="Millares 11" xfId="21" xr:uid="{679274A3-3995-4767-A936-79F0CF118700}"/>
    <cellStyle name="Millares 11 2" xfId="39" xr:uid="{D1890AAD-FC01-4B89-8320-B3E97C2E9AF5}"/>
    <cellStyle name="Millares 11 2 2" xfId="77" xr:uid="{20C44494-765B-484B-A2B8-683FA118BF93}"/>
    <cellStyle name="Millares 11 3" xfId="59" xr:uid="{739FC367-D004-4DD0-913D-0448415596D4}"/>
    <cellStyle name="Millares 12" xfId="22" xr:uid="{6C4C3A99-560B-4738-B7A6-411464369A09}"/>
    <cellStyle name="Millares 12 2" xfId="40" xr:uid="{02B37594-4018-4B59-9D10-412B5463A87F}"/>
    <cellStyle name="Millares 12 2 2" xfId="78" xr:uid="{ED79C506-AD10-493E-96B7-C6F433060FD0}"/>
    <cellStyle name="Millares 12 3" xfId="60" xr:uid="{DF2FAFE5-49A7-4D22-A7F0-458DCC1A7162}"/>
    <cellStyle name="Millares 13" xfId="23" xr:uid="{F17B3181-9064-45FC-B42F-5F0FC4C8CB72}"/>
    <cellStyle name="Millares 13 2" xfId="41" xr:uid="{B2E01FAD-824B-449B-BEC1-382D7D51A701}"/>
    <cellStyle name="Millares 13 2 2" xfId="79" xr:uid="{9A1F1453-D6F3-41D3-96D8-E1B87B4C9E92}"/>
    <cellStyle name="Millares 13 3" xfId="61" xr:uid="{933B31EF-3363-4E73-8BDD-B148CE02E1F1}"/>
    <cellStyle name="Millares 2" xfId="9" xr:uid="{371E2DED-157B-4FD6-B297-1785D12D139A}"/>
    <cellStyle name="Millares 2 2" xfId="27" xr:uid="{57E7677F-A3EE-47F4-AD39-2BF49FB84428}"/>
    <cellStyle name="Millares 2 2 2" xfId="65" xr:uid="{64AD369B-6AAB-4443-BE42-33737D6540D9}"/>
    <cellStyle name="Millares 2 3" xfId="47" xr:uid="{D12408CA-9780-403F-842A-6ED259766ED0}"/>
    <cellStyle name="Millares 3" xfId="14" xr:uid="{26781627-D953-4A06-8738-56C68C67DD07}"/>
    <cellStyle name="Millares 3 2" xfId="32" xr:uid="{087BDD7C-B86B-4051-8218-71C46895B7CF}"/>
    <cellStyle name="Millares 3 2 2" xfId="70" xr:uid="{41A267D8-B42B-419C-8ECC-702DD7C70537}"/>
    <cellStyle name="Millares 3 3" xfId="52" xr:uid="{974BE08F-FDEC-4483-81D0-D04779540A7E}"/>
    <cellStyle name="Millares 4" xfId="17" xr:uid="{D9B200B6-3BF5-4A27-B720-1833D8697CAC}"/>
    <cellStyle name="Millares 4 2" xfId="35" xr:uid="{5A11DD44-6E9D-42C5-A664-45B6DFA60FC1}"/>
    <cellStyle name="Millares 4 2 2" xfId="73" xr:uid="{A8C8A6FD-583B-4801-8258-E9688D9B5481}"/>
    <cellStyle name="Millares 4 3" xfId="55" xr:uid="{2BC35A5E-BEDF-4902-83BC-AA47A4755268}"/>
    <cellStyle name="Millares 5" xfId="16" xr:uid="{9FC2E4DF-5930-447C-B900-F79AE54834C6}"/>
    <cellStyle name="Millares 5 2" xfId="34" xr:uid="{2EF6C673-57A5-4994-834B-2505407C239A}"/>
    <cellStyle name="Millares 5 2 2" xfId="72" xr:uid="{7051F331-A0AC-4BD0-98D2-C46A76F800B8}"/>
    <cellStyle name="Millares 5 3" xfId="54" xr:uid="{91974EAB-68A4-4CB4-AC8E-E90C68AAE401}"/>
    <cellStyle name="Millares 6" xfId="19" xr:uid="{368668B1-1BE8-4D74-850B-241E614C4911}"/>
    <cellStyle name="Millares 6 2" xfId="37" xr:uid="{9D3EF4B4-773E-4B2F-896D-4CBB2C2D27A6}"/>
    <cellStyle name="Millares 6 2 2" xfId="75" xr:uid="{D67F4342-EEE4-4B52-B38C-7B0948C88714}"/>
    <cellStyle name="Millares 6 3" xfId="57" xr:uid="{3B7FE9CB-6A6B-4E56-8389-1C07F3603F56}"/>
    <cellStyle name="Millares 7" xfId="18" xr:uid="{622456B0-28CA-4CD0-B573-581CFAE0C51D}"/>
    <cellStyle name="Millares 7 2" xfId="36" xr:uid="{AB244E1B-B483-41E8-9824-7F94A4E8372E}"/>
    <cellStyle name="Millares 7 2 2" xfId="74" xr:uid="{71EB9A69-DF26-44C2-8182-68EF3FFBC8BA}"/>
    <cellStyle name="Millares 7 3" xfId="56" xr:uid="{37375235-12A7-4A34-BAE3-CAE752267511}"/>
    <cellStyle name="Millares 8" xfId="13" xr:uid="{93B1B9D7-FBD3-4732-A03F-CE1C19F64BC9}"/>
    <cellStyle name="Millares 8 2" xfId="31" xr:uid="{1F52EAF7-BB46-4B45-A646-F89572766566}"/>
    <cellStyle name="Millares 8 2 2" xfId="69" xr:uid="{6C5E7F8A-7917-400F-99E0-5402654F2C04}"/>
    <cellStyle name="Millares 8 3" xfId="51" xr:uid="{2A3D5FDD-6689-4F77-8793-8EFB64050032}"/>
    <cellStyle name="Millares 9" xfId="15" xr:uid="{551B4957-97F9-4F69-8751-AFB80D5D9376}"/>
    <cellStyle name="Millares 9 2" xfId="33" xr:uid="{A847A9DF-251A-48E2-850E-79575D8E7A2E}"/>
    <cellStyle name="Millares 9 2 2" xfId="71" xr:uid="{CD347213-4CFA-4380-A94F-9228094FA7F3}"/>
    <cellStyle name="Millares 9 3" xfId="53" xr:uid="{0EC01CC3-E58F-4E34-989A-6E90E57CE5B1}"/>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2 2 2" xfId="67" xr:uid="{0EEF5473-99E9-4DE1-9C61-3B18C0F54F75}"/>
    <cellStyle name="Normal 2 8 3 4 2 3 2 2 2 3" xfId="49" xr:uid="{D62B6697-AF2E-4F99-A6F0-1179B4EB6F7C}"/>
    <cellStyle name="Normal 2 8 3 4 2 3 2 2 3" xfId="25" xr:uid="{422035B3-13A8-4188-BCD7-20895010C3D5}"/>
    <cellStyle name="Normal 2 8 3 4 2 3 2 2 3 2" xfId="63" xr:uid="{1AF631D0-F860-4C01-A762-A2A8C1ADC3FB}"/>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2 2 2" xfId="68" xr:uid="{2CB6521D-C3C2-4076-A178-DB78A76E0C8F}"/>
    <cellStyle name="Normal 2 8 3 4 2 3 2 2 4 2 3" xfId="50" xr:uid="{4E413AE9-C474-4A44-90A8-B81209B154D2}"/>
    <cellStyle name="Normal 2 8 3 4 2 3 2 2 4 3" xfId="26" xr:uid="{0CC3FCFD-20C6-4256-BD3E-F27B714C6858}"/>
    <cellStyle name="Normal 2 8 3 4 2 3 2 2 4 3 2" xfId="64" xr:uid="{A97240A0-C7FA-4ABF-AC6A-16D3D378A227}"/>
    <cellStyle name="Normal 2 8 3 4 2 3 2 2 4 4" xfId="46" xr:uid="{1EB846F5-EF25-4355-8F6B-0F1CAE2730AD}"/>
    <cellStyle name="Normal 2 8 3 4 2 3 2 2 5" xfId="45" xr:uid="{DC25FECE-CB2D-4F50-800C-E12536C5ADFF}"/>
    <cellStyle name="Normal 3" xfId="5" xr:uid="{AF52E813-DCE0-4029-A8FA-3781F45EE783}"/>
    <cellStyle name="Normal 4" xfId="24" xr:uid="{3FBEB0CE-CF59-4815-87B0-E6F6B91B86B6}"/>
    <cellStyle name="Normal 4 2" xfId="42" xr:uid="{3BB2F9A7-22BC-4B4D-BB97-17ADB9224015}"/>
    <cellStyle name="Normal 4 2 2" xfId="80" xr:uid="{D0ED47D4-ACB7-4211-B4CA-BEBAFD3E2BEC}"/>
    <cellStyle name="Normal 4 3" xfId="62" xr:uid="{36EAE7AF-98AF-4C88-8C64-620C62810EC9}"/>
    <cellStyle name="Normal 5" xfId="2" xr:uid="{AA0EEBEA-E774-4996-901C-A0904505210C}"/>
    <cellStyle name="Normal 5 2" xfId="43" xr:uid="{A2FAE7C9-5B69-4120-91A2-0220C05A902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584200</xdr:colOff>
      <xdr:row>1</xdr:row>
      <xdr:rowOff>107389</xdr:rowOff>
    </xdr:from>
    <xdr:to>
      <xdr:col>9</xdr:col>
      <xdr:colOff>3734076</xdr:colOff>
      <xdr:row>3</xdr:row>
      <xdr:rowOff>233221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687800" y="310589"/>
          <a:ext cx="3149876" cy="10402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234950</xdr:colOff>
          <xdr:row>6</xdr:row>
          <xdr:rowOff>1968500</xdr:rowOff>
        </xdr:from>
        <xdr:to>
          <xdr:col>8</xdr:col>
          <xdr:colOff>1155700</xdr:colOff>
          <xdr:row>6</xdr:row>
          <xdr:rowOff>2654300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1778000</xdr:colOff>
          <xdr:row>89</xdr:row>
          <xdr:rowOff>127000</xdr:rowOff>
        </xdr:from>
        <xdr:to>
          <xdr:col>9</xdr:col>
          <xdr:colOff>2692400</xdr:colOff>
          <xdr:row>92</xdr:row>
          <xdr:rowOff>88900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3FCA-CCC8-49CE-846C-AA2385533200}">
  <dimension ref="A1:J91"/>
  <sheetViews>
    <sheetView showGridLines="0" tabSelected="1" zoomScale="80" zoomScaleNormal="80" workbookViewId="0">
      <selection activeCell="D4" sqref="D4"/>
    </sheetView>
  </sheetViews>
  <sheetFormatPr baseColWidth="10" defaultColWidth="11.453125" defaultRowHeight="13" outlineLevelRow="1" x14ac:dyDescent="0.3"/>
  <cols>
    <col min="1" max="1" width="3.453125" style="4" customWidth="1"/>
    <col min="2" max="2" width="8.81640625" style="9" customWidth="1"/>
    <col min="3" max="3" width="39.453125" style="11" customWidth="1"/>
    <col min="4" max="4" width="64.1796875" style="11" customWidth="1"/>
    <col min="5" max="5" width="23.6328125" style="12" customWidth="1"/>
    <col min="6" max="6" width="23.6328125" style="11" customWidth="1"/>
    <col min="7" max="7" width="18.08984375" style="11" customWidth="1"/>
    <col min="8" max="8" width="14.1796875" style="4" customWidth="1"/>
    <col min="9" max="9" width="44.54296875" style="4" customWidth="1"/>
    <col min="10" max="10" width="63.26953125" style="4" customWidth="1"/>
    <col min="11" max="16384" width="11.453125" style="4"/>
  </cols>
  <sheetData>
    <row r="1" spans="1:10" s="1" customFormat="1" ht="15.5" x14ac:dyDescent="0.35">
      <c r="B1" s="2"/>
      <c r="E1" s="3"/>
    </row>
    <row r="2" spans="1:10" s="1" customFormat="1" ht="35.5" customHeight="1" x14ac:dyDescent="0.35">
      <c r="A2" s="4"/>
      <c r="B2" s="37" t="s">
        <v>242</v>
      </c>
      <c r="C2" s="38"/>
      <c r="D2" s="38"/>
      <c r="E2" s="38"/>
      <c r="F2" s="38"/>
      <c r="G2" s="38"/>
      <c r="H2" s="38"/>
    </row>
    <row r="3" spans="1:10" ht="36" customHeight="1" x14ac:dyDescent="0.3">
      <c r="B3" s="39" t="s">
        <v>179</v>
      </c>
      <c r="C3" s="39"/>
      <c r="D3" s="39"/>
      <c r="E3" s="39"/>
      <c r="F3" s="39"/>
      <c r="G3" s="39"/>
      <c r="H3" s="39"/>
      <c r="I3" s="41"/>
    </row>
    <row r="4" spans="1:10" ht="22" customHeight="1" x14ac:dyDescent="0.3">
      <c r="B4" s="5"/>
      <c r="C4" s="6"/>
      <c r="D4" s="6"/>
      <c r="E4" s="7"/>
      <c r="F4" s="8"/>
      <c r="G4" s="8"/>
    </row>
    <row r="5" spans="1:10" ht="43.5" customHeight="1" x14ac:dyDescent="0.3">
      <c r="B5" s="18" t="s">
        <v>0</v>
      </c>
      <c r="C5" s="19" t="s">
        <v>1</v>
      </c>
      <c r="D5" s="19" t="s">
        <v>2</v>
      </c>
      <c r="E5" s="19" t="s">
        <v>241</v>
      </c>
      <c r="F5" s="19" t="s">
        <v>240</v>
      </c>
      <c r="G5" s="19" t="s">
        <v>3</v>
      </c>
      <c r="H5" s="19" t="s">
        <v>4</v>
      </c>
      <c r="I5" s="20" t="s">
        <v>196</v>
      </c>
      <c r="J5" s="20" t="s">
        <v>247</v>
      </c>
    </row>
    <row r="6" spans="1:10" ht="20.5" customHeight="1" x14ac:dyDescent="0.3">
      <c r="B6" s="21" t="s">
        <v>5</v>
      </c>
      <c r="C6" s="22" t="s">
        <v>6</v>
      </c>
      <c r="D6" s="22"/>
      <c r="E6" s="23">
        <f>SUM(E7:E24)</f>
        <v>3290146073.9000001</v>
      </c>
      <c r="F6" s="23">
        <f>SUM(F7:F24)</f>
        <v>3346753586.04</v>
      </c>
      <c r="G6" s="23">
        <f>+F6-E6</f>
        <v>56607512.139999866</v>
      </c>
      <c r="H6" s="24">
        <f>+F6/E6-1</f>
        <v>1.720516684321538E-2</v>
      </c>
      <c r="I6" s="25"/>
      <c r="J6" s="25"/>
    </row>
    <row r="7" spans="1:10" ht="215.5" customHeight="1" outlineLevel="1" x14ac:dyDescent="0.3">
      <c r="B7" s="26" t="s">
        <v>7</v>
      </c>
      <c r="C7" s="27" t="s">
        <v>8</v>
      </c>
      <c r="D7" s="28" t="s">
        <v>222</v>
      </c>
      <c r="E7" s="29">
        <v>2120589586.8</v>
      </c>
      <c r="F7" s="29">
        <v>2112021030</v>
      </c>
      <c r="G7" s="30">
        <f>+F7-E7</f>
        <v>-8568556.7999999523</v>
      </c>
      <c r="H7" s="31">
        <f>+F7/E7-1</f>
        <v>-4.0406483429592521E-3</v>
      </c>
      <c r="I7" s="35" t="s">
        <v>248</v>
      </c>
      <c r="J7" s="35" t="s">
        <v>249</v>
      </c>
    </row>
    <row r="8" spans="1:10" ht="52" outlineLevel="1" x14ac:dyDescent="0.3">
      <c r="B8" s="26" t="s">
        <v>9</v>
      </c>
      <c r="C8" s="27" t="s">
        <v>10</v>
      </c>
      <c r="D8" s="28" t="s">
        <v>11</v>
      </c>
      <c r="E8" s="29">
        <v>2399974.14</v>
      </c>
      <c r="F8" s="29">
        <v>2400000</v>
      </c>
      <c r="G8" s="30">
        <f t="shared" ref="G8:G70" si="0">+F8-E8</f>
        <v>25.859999999869615</v>
      </c>
      <c r="H8" s="31">
        <f t="shared" ref="H8:H71" si="1">+F8/E8-1</f>
        <v>1.0775116101813254E-5</v>
      </c>
      <c r="I8" s="32"/>
      <c r="J8" s="32"/>
    </row>
    <row r="9" spans="1:10" ht="52" outlineLevel="1" x14ac:dyDescent="0.3">
      <c r="B9" s="26" t="s">
        <v>12</v>
      </c>
      <c r="C9" s="27" t="s">
        <v>13</v>
      </c>
      <c r="D9" s="28" t="s">
        <v>14</v>
      </c>
      <c r="E9" s="29">
        <v>20000000</v>
      </c>
      <c r="F9" s="29">
        <v>45000000</v>
      </c>
      <c r="G9" s="30">
        <f t="shared" si="0"/>
        <v>25000000</v>
      </c>
      <c r="H9" s="31">
        <f t="shared" si="1"/>
        <v>1.25</v>
      </c>
      <c r="I9" s="32"/>
      <c r="J9" s="32"/>
    </row>
    <row r="10" spans="1:10" ht="78" outlineLevel="1" x14ac:dyDescent="0.3">
      <c r="B10" s="26" t="s">
        <v>15</v>
      </c>
      <c r="C10" s="27" t="s">
        <v>16</v>
      </c>
      <c r="D10" s="28" t="s">
        <v>17</v>
      </c>
      <c r="E10" s="29">
        <v>0</v>
      </c>
      <c r="F10" s="29">
        <v>0</v>
      </c>
      <c r="G10" s="30">
        <f t="shared" si="0"/>
        <v>0</v>
      </c>
      <c r="H10" s="31">
        <v>0</v>
      </c>
      <c r="I10" s="32"/>
      <c r="J10" s="32"/>
    </row>
    <row r="11" spans="1:10" ht="39" outlineLevel="1" x14ac:dyDescent="0.3">
      <c r="B11" s="26" t="s">
        <v>18</v>
      </c>
      <c r="C11" s="27" t="s">
        <v>19</v>
      </c>
      <c r="D11" s="28" t="s">
        <v>197</v>
      </c>
      <c r="E11" s="29">
        <v>93910508.040000007</v>
      </c>
      <c r="F11" s="29">
        <v>94531448.040000021</v>
      </c>
      <c r="G11" s="30">
        <f t="shared" si="0"/>
        <v>620940.0000000149</v>
      </c>
      <c r="H11" s="31">
        <f t="shared" si="1"/>
        <v>6.6120396211202248E-3</v>
      </c>
      <c r="I11" s="32"/>
      <c r="J11" s="32"/>
    </row>
    <row r="12" spans="1:10" ht="26" outlineLevel="1" x14ac:dyDescent="0.3">
      <c r="B12" s="26" t="s">
        <v>20</v>
      </c>
      <c r="C12" s="27" t="s">
        <v>21</v>
      </c>
      <c r="D12" s="28" t="s">
        <v>198</v>
      </c>
      <c r="E12" s="29">
        <v>45871506.960000001</v>
      </c>
      <c r="F12" s="29">
        <v>45871506.959999986</v>
      </c>
      <c r="G12" s="30">
        <f t="shared" si="0"/>
        <v>0</v>
      </c>
      <c r="H12" s="31">
        <f t="shared" si="1"/>
        <v>0</v>
      </c>
      <c r="I12" s="32"/>
      <c r="J12" s="32"/>
    </row>
    <row r="13" spans="1:10" ht="39" outlineLevel="1" x14ac:dyDescent="0.3">
      <c r="B13" s="26" t="s">
        <v>22</v>
      </c>
      <c r="C13" s="27" t="s">
        <v>23</v>
      </c>
      <c r="D13" s="28" t="s">
        <v>199</v>
      </c>
      <c r="E13" s="29">
        <v>195376846.91999999</v>
      </c>
      <c r="F13" s="29">
        <v>198738336.96000001</v>
      </c>
      <c r="G13" s="30">
        <f t="shared" si="0"/>
        <v>3361490.0400000215</v>
      </c>
      <c r="H13" s="31">
        <f t="shared" si="1"/>
        <v>1.7205160657426388E-2</v>
      </c>
      <c r="I13" s="32"/>
      <c r="J13" s="32"/>
    </row>
    <row r="14" spans="1:10" ht="52" outlineLevel="1" x14ac:dyDescent="0.3">
      <c r="B14" s="26" t="s">
        <v>24</v>
      </c>
      <c r="C14" s="27" t="s">
        <v>25</v>
      </c>
      <c r="D14" s="28" t="s">
        <v>200</v>
      </c>
      <c r="E14" s="29">
        <v>21896379.960000001</v>
      </c>
      <c r="F14" s="29">
        <v>45181875.960000001</v>
      </c>
      <c r="G14" s="30">
        <f t="shared" si="0"/>
        <v>23285496</v>
      </c>
      <c r="H14" s="31">
        <f t="shared" si="1"/>
        <v>1.0634404427826709</v>
      </c>
      <c r="I14" s="32"/>
      <c r="J14" s="32"/>
    </row>
    <row r="15" spans="1:10" ht="52" outlineLevel="1" x14ac:dyDescent="0.3">
      <c r="B15" s="26" t="s">
        <v>26</v>
      </c>
      <c r="C15" s="27" t="s">
        <v>27</v>
      </c>
      <c r="D15" s="28" t="s">
        <v>201</v>
      </c>
      <c r="E15" s="29">
        <v>39854160.960000001</v>
      </c>
      <c r="F15" s="29">
        <v>39854160</v>
      </c>
      <c r="G15" s="30">
        <f t="shared" si="0"/>
        <v>-0.96000000089406967</v>
      </c>
      <c r="H15" s="31">
        <f t="shared" si="1"/>
        <v>-2.408782362461892E-8</v>
      </c>
      <c r="I15" s="32"/>
      <c r="J15" s="32"/>
    </row>
    <row r="16" spans="1:10" ht="104" outlineLevel="1" x14ac:dyDescent="0.3">
      <c r="B16" s="26" t="s">
        <v>28</v>
      </c>
      <c r="C16" s="27" t="s">
        <v>29</v>
      </c>
      <c r="D16" s="28" t="s">
        <v>30</v>
      </c>
      <c r="E16" s="29">
        <v>216868301.03999999</v>
      </c>
      <c r="F16" s="29">
        <v>220599554.03999996</v>
      </c>
      <c r="G16" s="30">
        <f t="shared" si="0"/>
        <v>3731252.9999999702</v>
      </c>
      <c r="H16" s="31">
        <f t="shared" si="1"/>
        <v>1.7205156226643536E-2</v>
      </c>
      <c r="I16" s="32"/>
      <c r="J16" s="32"/>
    </row>
    <row r="17" spans="2:10" ht="52" outlineLevel="1" x14ac:dyDescent="0.3">
      <c r="B17" s="26" t="s">
        <v>31</v>
      </c>
      <c r="C17" s="27" t="s">
        <v>32</v>
      </c>
      <c r="D17" s="28" t="s">
        <v>202</v>
      </c>
      <c r="E17" s="29">
        <v>11722613.039999999</v>
      </c>
      <c r="F17" s="29">
        <v>11924302.08</v>
      </c>
      <c r="G17" s="30">
        <f t="shared" si="0"/>
        <v>201689.04000000097</v>
      </c>
      <c r="H17" s="31">
        <f t="shared" si="1"/>
        <v>1.7205126477500832E-2</v>
      </c>
      <c r="I17" s="32"/>
      <c r="J17" s="32"/>
    </row>
    <row r="18" spans="2:10" ht="39.5" customHeight="1" outlineLevel="1" x14ac:dyDescent="0.3">
      <c r="B18" s="26" t="s">
        <v>33</v>
      </c>
      <c r="C18" s="27" t="s">
        <v>34</v>
      </c>
      <c r="D18" s="28" t="s">
        <v>203</v>
      </c>
      <c r="E18" s="29">
        <v>35167835.039999999</v>
      </c>
      <c r="F18" s="29">
        <v>35772903</v>
      </c>
      <c r="G18" s="30">
        <f t="shared" si="0"/>
        <v>605067.96000000089</v>
      </c>
      <c r="H18" s="31">
        <f t="shared" si="1"/>
        <v>1.7205152359017761E-2</v>
      </c>
      <c r="I18" s="32"/>
      <c r="J18" s="32"/>
    </row>
    <row r="19" spans="2:10" ht="39.5" customHeight="1" outlineLevel="1" x14ac:dyDescent="0.3">
      <c r="B19" s="26" t="s">
        <v>35</v>
      </c>
      <c r="C19" s="27" t="s">
        <v>36</v>
      </c>
      <c r="D19" s="28" t="s">
        <v>204</v>
      </c>
      <c r="E19" s="29">
        <v>117226109.04000001</v>
      </c>
      <c r="F19" s="29">
        <v>119243003.04000001</v>
      </c>
      <c r="G19" s="30">
        <f t="shared" si="0"/>
        <v>2016894</v>
      </c>
      <c r="H19" s="31">
        <f t="shared" si="1"/>
        <v>1.7205160322362856E-2</v>
      </c>
      <c r="I19" s="32"/>
      <c r="J19" s="32"/>
    </row>
    <row r="20" spans="2:10" ht="52" outlineLevel="1" x14ac:dyDescent="0.3">
      <c r="B20" s="26" t="s">
        <v>37</v>
      </c>
      <c r="C20" s="27" t="s">
        <v>38</v>
      </c>
      <c r="D20" s="28" t="s">
        <v>205</v>
      </c>
      <c r="E20" s="29">
        <v>11722613.039999999</v>
      </c>
      <c r="F20" s="29">
        <v>11924302.08</v>
      </c>
      <c r="G20" s="30">
        <f t="shared" si="0"/>
        <v>201689.04000000097</v>
      </c>
      <c r="H20" s="31">
        <f t="shared" si="1"/>
        <v>1.7205126477500832E-2</v>
      </c>
      <c r="I20" s="32"/>
      <c r="J20" s="32"/>
    </row>
    <row r="21" spans="2:10" ht="39.5" customHeight="1" outlineLevel="1" x14ac:dyDescent="0.3">
      <c r="B21" s="26" t="s">
        <v>39</v>
      </c>
      <c r="C21" s="27" t="s">
        <v>40</v>
      </c>
      <c r="D21" s="28" t="s">
        <v>206</v>
      </c>
      <c r="E21" s="29">
        <v>127073103</v>
      </c>
      <c r="F21" s="29">
        <v>129259415.99999999</v>
      </c>
      <c r="G21" s="30">
        <f t="shared" si="0"/>
        <v>2186312.9999999851</v>
      </c>
      <c r="H21" s="31">
        <f t="shared" si="1"/>
        <v>1.7205159458488994E-2</v>
      </c>
      <c r="I21" s="32"/>
      <c r="J21" s="32"/>
    </row>
    <row r="22" spans="2:10" ht="78" outlineLevel="1" x14ac:dyDescent="0.3">
      <c r="B22" s="26" t="s">
        <v>41</v>
      </c>
      <c r="C22" s="27" t="s">
        <v>42</v>
      </c>
      <c r="D22" s="28" t="s">
        <v>207</v>
      </c>
      <c r="E22" s="29">
        <v>70335666.959999993</v>
      </c>
      <c r="F22" s="29">
        <v>71545803.960000008</v>
      </c>
      <c r="G22" s="30">
        <f t="shared" si="0"/>
        <v>1210137.0000000149</v>
      </c>
      <c r="H22" s="31">
        <f t="shared" si="1"/>
        <v>1.7205168477157251E-2</v>
      </c>
      <c r="I22" s="32"/>
      <c r="J22" s="32"/>
    </row>
    <row r="23" spans="2:10" ht="65" outlineLevel="1" x14ac:dyDescent="0.3">
      <c r="B23" s="26" t="s">
        <v>43</v>
      </c>
      <c r="C23" s="27" t="s">
        <v>44</v>
      </c>
      <c r="D23" s="28" t="s">
        <v>208</v>
      </c>
      <c r="E23" s="29">
        <v>35167835.039999999</v>
      </c>
      <c r="F23" s="29">
        <v>35772903</v>
      </c>
      <c r="G23" s="30">
        <f t="shared" si="0"/>
        <v>605067.96000000089</v>
      </c>
      <c r="H23" s="31">
        <f t="shared" si="1"/>
        <v>1.7205152359017761E-2</v>
      </c>
      <c r="I23" s="32"/>
      <c r="J23" s="32"/>
    </row>
    <row r="24" spans="2:10" ht="52" outlineLevel="1" x14ac:dyDescent="0.3">
      <c r="B24" s="26" t="s">
        <v>45</v>
      </c>
      <c r="C24" s="27" t="s">
        <v>46</v>
      </c>
      <c r="D24" s="28" t="s">
        <v>209</v>
      </c>
      <c r="E24" s="29">
        <v>124963033.92</v>
      </c>
      <c r="F24" s="29">
        <v>127113040.92</v>
      </c>
      <c r="G24" s="30">
        <f t="shared" si="0"/>
        <v>2150007</v>
      </c>
      <c r="H24" s="31">
        <f t="shared" si="1"/>
        <v>1.7205144053852095E-2</v>
      </c>
      <c r="I24" s="32"/>
      <c r="J24" s="32"/>
    </row>
    <row r="25" spans="2:10" ht="19" customHeight="1" x14ac:dyDescent="0.3">
      <c r="B25" s="21">
        <v>1</v>
      </c>
      <c r="C25" s="22" t="s">
        <v>47</v>
      </c>
      <c r="D25" s="22"/>
      <c r="E25" s="23">
        <f>SUM(E26:E54)</f>
        <v>2248751102</v>
      </c>
      <c r="F25" s="23">
        <f>SUM(F26:F54)</f>
        <v>2358036587.9899998</v>
      </c>
      <c r="G25" s="23">
        <f t="shared" si="0"/>
        <v>109285485.98999977</v>
      </c>
      <c r="H25" s="24">
        <f t="shared" si="1"/>
        <v>4.8598302361165358E-2</v>
      </c>
      <c r="I25" s="25"/>
      <c r="J25" s="25"/>
    </row>
    <row r="26" spans="2:10" ht="41" customHeight="1" outlineLevel="1" x14ac:dyDescent="0.3">
      <c r="B26" s="26" t="s">
        <v>223</v>
      </c>
      <c r="C26" s="27" t="s">
        <v>48</v>
      </c>
      <c r="D26" s="28" t="s">
        <v>210</v>
      </c>
      <c r="E26" s="29">
        <v>3720500</v>
      </c>
      <c r="F26" s="29">
        <v>4500000</v>
      </c>
      <c r="G26" s="30">
        <f t="shared" si="0"/>
        <v>779500</v>
      </c>
      <c r="H26" s="31">
        <v>1</v>
      </c>
      <c r="I26" s="32"/>
      <c r="J26" s="32"/>
    </row>
    <row r="27" spans="2:10" ht="41" customHeight="1" outlineLevel="1" x14ac:dyDescent="0.3">
      <c r="B27" s="26" t="s">
        <v>49</v>
      </c>
      <c r="C27" s="27" t="s">
        <v>50</v>
      </c>
      <c r="D27" s="28" t="s">
        <v>214</v>
      </c>
      <c r="E27" s="29">
        <v>60000</v>
      </c>
      <c r="F27" s="29">
        <v>60000</v>
      </c>
      <c r="G27" s="30">
        <f t="shared" si="0"/>
        <v>0</v>
      </c>
      <c r="H27" s="31">
        <f t="shared" si="1"/>
        <v>0</v>
      </c>
      <c r="I27" s="32"/>
      <c r="J27" s="32"/>
    </row>
    <row r="28" spans="2:10" ht="41" customHeight="1" outlineLevel="1" x14ac:dyDescent="0.3">
      <c r="B28" s="26" t="s">
        <v>51</v>
      </c>
      <c r="C28" s="27" t="s">
        <v>217</v>
      </c>
      <c r="D28" s="28" t="s">
        <v>52</v>
      </c>
      <c r="E28" s="29">
        <v>3700000</v>
      </c>
      <c r="F28" s="29">
        <v>3700000</v>
      </c>
      <c r="G28" s="30">
        <f t="shared" si="0"/>
        <v>0</v>
      </c>
      <c r="H28" s="31">
        <f t="shared" si="1"/>
        <v>0</v>
      </c>
      <c r="I28" s="32"/>
      <c r="J28" s="32"/>
    </row>
    <row r="29" spans="2:10" ht="52" outlineLevel="1" x14ac:dyDescent="0.3">
      <c r="B29" s="26" t="s">
        <v>180</v>
      </c>
      <c r="C29" s="27" t="s">
        <v>218</v>
      </c>
      <c r="D29" s="28" t="s">
        <v>224</v>
      </c>
      <c r="E29" s="29">
        <v>0</v>
      </c>
      <c r="F29" s="29">
        <v>0</v>
      </c>
      <c r="G29" s="30">
        <f t="shared" si="0"/>
        <v>0</v>
      </c>
      <c r="H29" s="31">
        <v>0</v>
      </c>
      <c r="I29" s="32"/>
      <c r="J29" s="32"/>
    </row>
    <row r="30" spans="2:10" ht="91" outlineLevel="1" x14ac:dyDescent="0.3">
      <c r="B30" s="26" t="s">
        <v>53</v>
      </c>
      <c r="C30" s="27" t="s">
        <v>54</v>
      </c>
      <c r="D30" s="28" t="s">
        <v>55</v>
      </c>
      <c r="E30" s="29">
        <v>55000000</v>
      </c>
      <c r="F30" s="29">
        <v>71000000</v>
      </c>
      <c r="G30" s="30">
        <f t="shared" si="0"/>
        <v>16000000</v>
      </c>
      <c r="H30" s="31">
        <f t="shared" si="1"/>
        <v>0.29090909090909101</v>
      </c>
      <c r="I30" s="34" t="s">
        <v>251</v>
      </c>
      <c r="J30" s="34" t="s">
        <v>250</v>
      </c>
    </row>
    <row r="31" spans="2:10" ht="143" outlineLevel="1" x14ac:dyDescent="0.3">
      <c r="B31" s="26" t="s">
        <v>195</v>
      </c>
      <c r="C31" s="27" t="s">
        <v>56</v>
      </c>
      <c r="D31" s="28" t="s">
        <v>215</v>
      </c>
      <c r="E31" s="29">
        <v>2500000</v>
      </c>
      <c r="F31" s="29">
        <v>3000000</v>
      </c>
      <c r="G31" s="30">
        <f t="shared" si="0"/>
        <v>500000</v>
      </c>
      <c r="H31" s="31">
        <v>1</v>
      </c>
      <c r="I31" s="32"/>
      <c r="J31" s="32"/>
    </row>
    <row r="32" spans="2:10" ht="52" outlineLevel="1" x14ac:dyDescent="0.3">
      <c r="B32" s="26" t="s">
        <v>181</v>
      </c>
      <c r="C32" s="27" t="s">
        <v>182</v>
      </c>
      <c r="D32" s="28" t="s">
        <v>225</v>
      </c>
      <c r="E32" s="29">
        <v>0</v>
      </c>
      <c r="F32" s="29">
        <v>1300000</v>
      </c>
      <c r="G32" s="30">
        <f t="shared" si="0"/>
        <v>1300000</v>
      </c>
      <c r="H32" s="31">
        <v>0</v>
      </c>
      <c r="I32" s="32"/>
      <c r="J32" s="32"/>
    </row>
    <row r="33" spans="2:10" ht="39" outlineLevel="1" x14ac:dyDescent="0.3">
      <c r="B33" s="26" t="s">
        <v>57</v>
      </c>
      <c r="C33" s="27" t="s">
        <v>58</v>
      </c>
      <c r="D33" s="28" t="s">
        <v>59</v>
      </c>
      <c r="E33" s="29">
        <v>79052000</v>
      </c>
      <c r="F33" s="29">
        <v>73548000</v>
      </c>
      <c r="G33" s="30">
        <f t="shared" si="0"/>
        <v>-5504000</v>
      </c>
      <c r="H33" s="31">
        <f t="shared" si="1"/>
        <v>-6.9625056924556006E-2</v>
      </c>
      <c r="I33" s="32"/>
      <c r="J33" s="32"/>
    </row>
    <row r="34" spans="2:10" ht="34" customHeight="1" outlineLevel="1" x14ac:dyDescent="0.3">
      <c r="B34" s="26" t="s">
        <v>60</v>
      </c>
      <c r="C34" s="27" t="s">
        <v>61</v>
      </c>
      <c r="D34" s="28" t="s">
        <v>211</v>
      </c>
      <c r="E34" s="29">
        <v>900000</v>
      </c>
      <c r="F34" s="29">
        <v>770000</v>
      </c>
      <c r="G34" s="30">
        <f t="shared" si="0"/>
        <v>-130000</v>
      </c>
      <c r="H34" s="31">
        <v>1</v>
      </c>
      <c r="I34" s="32"/>
      <c r="J34" s="32"/>
    </row>
    <row r="35" spans="2:10" ht="34" customHeight="1" outlineLevel="1" x14ac:dyDescent="0.3">
      <c r="B35" s="26" t="s">
        <v>183</v>
      </c>
      <c r="C35" s="27" t="s">
        <v>184</v>
      </c>
      <c r="D35" s="28" t="s">
        <v>226</v>
      </c>
      <c r="E35" s="29">
        <v>8800000</v>
      </c>
      <c r="F35" s="29">
        <v>10000000</v>
      </c>
      <c r="G35" s="30">
        <f t="shared" si="0"/>
        <v>1200000</v>
      </c>
      <c r="H35" s="31">
        <v>0</v>
      </c>
      <c r="I35" s="32"/>
      <c r="J35" s="32"/>
    </row>
    <row r="36" spans="2:10" ht="52" outlineLevel="1" x14ac:dyDescent="0.3">
      <c r="B36" s="26" t="s">
        <v>62</v>
      </c>
      <c r="C36" s="27" t="s">
        <v>63</v>
      </c>
      <c r="D36" s="28" t="s">
        <v>64</v>
      </c>
      <c r="E36" s="29">
        <v>158055000</v>
      </c>
      <c r="F36" s="29">
        <v>251700000</v>
      </c>
      <c r="G36" s="30">
        <f t="shared" si="0"/>
        <v>93645000</v>
      </c>
      <c r="H36" s="31">
        <f t="shared" si="1"/>
        <v>0.59248362911644681</v>
      </c>
      <c r="I36" s="34" t="s">
        <v>251</v>
      </c>
      <c r="J36" s="34" t="s">
        <v>252</v>
      </c>
    </row>
    <row r="37" spans="2:10" outlineLevel="1" x14ac:dyDescent="0.3">
      <c r="B37" s="26" t="s">
        <v>62</v>
      </c>
      <c r="C37" s="27" t="s">
        <v>65</v>
      </c>
      <c r="D37" s="28" t="s">
        <v>227</v>
      </c>
      <c r="E37" s="29">
        <v>457553365</v>
      </c>
      <c r="F37" s="29">
        <v>414024121.27999997</v>
      </c>
      <c r="G37" s="30">
        <f t="shared" si="0"/>
        <v>-43529243.720000029</v>
      </c>
      <c r="H37" s="31">
        <f t="shared" si="1"/>
        <v>-9.5134790933075197E-2</v>
      </c>
      <c r="I37" s="34"/>
      <c r="J37" s="34"/>
    </row>
    <row r="38" spans="2:10" ht="44.5" customHeight="1" outlineLevel="1" x14ac:dyDescent="0.3">
      <c r="B38" s="26" t="s">
        <v>66</v>
      </c>
      <c r="C38" s="27" t="s">
        <v>67</v>
      </c>
      <c r="D38" s="28" t="s">
        <v>68</v>
      </c>
      <c r="E38" s="29">
        <v>757323760</v>
      </c>
      <c r="F38" s="29">
        <v>770669836.09000003</v>
      </c>
      <c r="G38" s="30">
        <f t="shared" si="0"/>
        <v>13346076.090000033</v>
      </c>
      <c r="H38" s="31">
        <f t="shared" si="1"/>
        <v>1.7622682391478239E-2</v>
      </c>
      <c r="I38" s="32"/>
      <c r="J38" s="32"/>
    </row>
    <row r="39" spans="2:10" ht="44.5" customHeight="1" outlineLevel="1" x14ac:dyDescent="0.3">
      <c r="B39" s="26" t="s">
        <v>69</v>
      </c>
      <c r="C39" s="27" t="s">
        <v>70</v>
      </c>
      <c r="D39" s="28" t="s">
        <v>71</v>
      </c>
      <c r="E39" s="29">
        <v>600307527</v>
      </c>
      <c r="F39" s="29">
        <v>600331630.62</v>
      </c>
      <c r="G39" s="30">
        <f t="shared" si="0"/>
        <v>24103.620000004768</v>
      </c>
      <c r="H39" s="31">
        <f t="shared" si="1"/>
        <v>4.0152120231562449E-5</v>
      </c>
      <c r="I39" s="32"/>
      <c r="J39" s="32"/>
    </row>
    <row r="40" spans="2:10" ht="104" outlineLevel="1" x14ac:dyDescent="0.3">
      <c r="B40" s="26" t="s">
        <v>72</v>
      </c>
      <c r="C40" s="27" t="s">
        <v>73</v>
      </c>
      <c r="D40" s="28" t="s">
        <v>228</v>
      </c>
      <c r="E40" s="29">
        <v>30000</v>
      </c>
      <c r="F40" s="29">
        <v>60000</v>
      </c>
      <c r="G40" s="30">
        <f t="shared" si="0"/>
        <v>30000</v>
      </c>
      <c r="H40" s="31">
        <f t="shared" si="1"/>
        <v>1</v>
      </c>
      <c r="I40" s="32"/>
      <c r="J40" s="32"/>
    </row>
    <row r="41" spans="2:10" ht="130" outlineLevel="1" x14ac:dyDescent="0.3">
      <c r="B41" s="26" t="s">
        <v>74</v>
      </c>
      <c r="C41" s="27" t="s">
        <v>75</v>
      </c>
      <c r="D41" s="28" t="s">
        <v>76</v>
      </c>
      <c r="E41" s="29">
        <v>300000</v>
      </c>
      <c r="F41" s="29">
        <v>300000</v>
      </c>
      <c r="G41" s="30">
        <f t="shared" si="0"/>
        <v>0</v>
      </c>
      <c r="H41" s="31">
        <f t="shared" si="1"/>
        <v>0</v>
      </c>
      <c r="I41" s="32"/>
      <c r="J41" s="32"/>
    </row>
    <row r="42" spans="2:10" ht="65" outlineLevel="1" x14ac:dyDescent="0.3">
      <c r="B42" s="26" t="s">
        <v>77</v>
      </c>
      <c r="C42" s="27" t="s">
        <v>78</v>
      </c>
      <c r="D42" s="28" t="s">
        <v>79</v>
      </c>
      <c r="E42" s="29">
        <v>2957500</v>
      </c>
      <c r="F42" s="29">
        <v>2940000</v>
      </c>
      <c r="G42" s="30">
        <f t="shared" si="0"/>
        <v>-17500</v>
      </c>
      <c r="H42" s="31">
        <f t="shared" si="1"/>
        <v>-5.9171597633136397E-3</v>
      </c>
      <c r="I42" s="32"/>
      <c r="J42" s="32"/>
    </row>
    <row r="43" spans="2:10" ht="117" outlineLevel="1" x14ac:dyDescent="0.3">
      <c r="B43" s="26" t="s">
        <v>80</v>
      </c>
      <c r="C43" s="27" t="s">
        <v>81</v>
      </c>
      <c r="D43" s="28" t="s">
        <v>82</v>
      </c>
      <c r="E43" s="29">
        <v>3162900</v>
      </c>
      <c r="F43" s="29">
        <v>3139800</v>
      </c>
      <c r="G43" s="30">
        <f t="shared" si="0"/>
        <v>-23100</v>
      </c>
      <c r="H43" s="31">
        <f t="shared" si="1"/>
        <v>-7.3034240728445665E-3</v>
      </c>
      <c r="I43" s="32"/>
      <c r="J43" s="32"/>
    </row>
    <row r="44" spans="2:10" ht="52" outlineLevel="1" x14ac:dyDescent="0.3">
      <c r="B44" s="26" t="s">
        <v>83</v>
      </c>
      <c r="C44" s="27" t="s">
        <v>84</v>
      </c>
      <c r="D44" s="28" t="s">
        <v>85</v>
      </c>
      <c r="E44" s="29">
        <v>2200000</v>
      </c>
      <c r="F44" s="29">
        <v>2200000</v>
      </c>
      <c r="G44" s="30">
        <f t="shared" si="0"/>
        <v>0</v>
      </c>
      <c r="H44" s="31">
        <f t="shared" si="1"/>
        <v>0</v>
      </c>
      <c r="I44" s="32"/>
      <c r="J44" s="32"/>
    </row>
    <row r="45" spans="2:10" ht="195" outlineLevel="1" x14ac:dyDescent="0.3">
      <c r="B45" s="26" t="s">
        <v>86</v>
      </c>
      <c r="C45" s="27" t="s">
        <v>87</v>
      </c>
      <c r="D45" s="28" t="s">
        <v>88</v>
      </c>
      <c r="E45" s="29">
        <v>103923550</v>
      </c>
      <c r="F45" s="29">
        <v>126213200</v>
      </c>
      <c r="G45" s="30">
        <f t="shared" si="0"/>
        <v>22289650</v>
      </c>
      <c r="H45" s="31">
        <f t="shared" si="1"/>
        <v>0.21448122201368225</v>
      </c>
      <c r="I45" s="34" t="s">
        <v>251</v>
      </c>
      <c r="J45" s="34" t="s">
        <v>253</v>
      </c>
    </row>
    <row r="46" spans="2:10" ht="65" outlineLevel="1" x14ac:dyDescent="0.3">
      <c r="B46" s="26" t="s">
        <v>89</v>
      </c>
      <c r="C46" s="27" t="s">
        <v>90</v>
      </c>
      <c r="D46" s="28" t="s">
        <v>91</v>
      </c>
      <c r="E46" s="29">
        <v>5625000</v>
      </c>
      <c r="F46" s="29">
        <v>15000000</v>
      </c>
      <c r="G46" s="30">
        <f t="shared" si="0"/>
        <v>9375000</v>
      </c>
      <c r="H46" s="31">
        <f t="shared" si="1"/>
        <v>1.6666666666666665</v>
      </c>
      <c r="I46" s="34" t="s">
        <v>251</v>
      </c>
      <c r="J46" s="34" t="s">
        <v>254</v>
      </c>
    </row>
    <row r="47" spans="2:10" ht="39" outlineLevel="1" x14ac:dyDescent="0.3">
      <c r="B47" s="26" t="s">
        <v>92</v>
      </c>
      <c r="C47" s="27" t="s">
        <v>93</v>
      </c>
      <c r="D47" s="28" t="s">
        <v>94</v>
      </c>
      <c r="E47" s="29">
        <v>0</v>
      </c>
      <c r="F47" s="29">
        <v>0</v>
      </c>
      <c r="G47" s="30">
        <f t="shared" si="0"/>
        <v>0</v>
      </c>
      <c r="H47" s="31">
        <v>0</v>
      </c>
      <c r="I47" s="32"/>
      <c r="J47" s="32"/>
    </row>
    <row r="48" spans="2:10" ht="39" outlineLevel="1" x14ac:dyDescent="0.3">
      <c r="B48" s="26" t="s">
        <v>95</v>
      </c>
      <c r="C48" s="27" t="s">
        <v>96</v>
      </c>
      <c r="D48" s="28" t="s">
        <v>97</v>
      </c>
      <c r="E48" s="29">
        <v>3000000</v>
      </c>
      <c r="F48" s="29">
        <v>3000000</v>
      </c>
      <c r="G48" s="30">
        <f t="shared" si="0"/>
        <v>0</v>
      </c>
      <c r="H48" s="31">
        <f t="shared" si="1"/>
        <v>0</v>
      </c>
      <c r="I48" s="32"/>
      <c r="J48" s="32"/>
    </row>
    <row r="49" spans="2:10" ht="52" outlineLevel="1" x14ac:dyDescent="0.3">
      <c r="B49" s="26" t="s">
        <v>98</v>
      </c>
      <c r="C49" s="27" t="s">
        <v>99</v>
      </c>
      <c r="D49" s="28" t="s">
        <v>100</v>
      </c>
      <c r="E49" s="29">
        <v>200000</v>
      </c>
      <c r="F49" s="29">
        <v>200000</v>
      </c>
      <c r="G49" s="30">
        <f t="shared" si="0"/>
        <v>0</v>
      </c>
      <c r="H49" s="31">
        <f t="shared" si="1"/>
        <v>0</v>
      </c>
      <c r="I49" s="32"/>
      <c r="J49" s="32"/>
    </row>
    <row r="50" spans="2:10" ht="52" outlineLevel="1" x14ac:dyDescent="0.3">
      <c r="B50" s="26" t="s">
        <v>101</v>
      </c>
      <c r="C50" s="27" t="s">
        <v>102</v>
      </c>
      <c r="D50" s="28" t="s">
        <v>103</v>
      </c>
      <c r="E50" s="29">
        <v>0</v>
      </c>
      <c r="F50" s="29">
        <v>0</v>
      </c>
      <c r="G50" s="30">
        <f t="shared" si="0"/>
        <v>0</v>
      </c>
      <c r="H50" s="31">
        <v>0</v>
      </c>
      <c r="I50" s="32"/>
      <c r="J50" s="32"/>
    </row>
    <row r="51" spans="2:10" ht="39" outlineLevel="1" x14ac:dyDescent="0.3">
      <c r="B51" s="26" t="s">
        <v>104</v>
      </c>
      <c r="C51" s="27" t="s">
        <v>105</v>
      </c>
      <c r="D51" s="28" t="s">
        <v>106</v>
      </c>
      <c r="E51" s="29">
        <v>0</v>
      </c>
      <c r="F51" s="29">
        <v>0</v>
      </c>
      <c r="G51" s="30">
        <f t="shared" si="0"/>
        <v>0</v>
      </c>
      <c r="H51" s="31">
        <v>0</v>
      </c>
      <c r="I51" s="32"/>
      <c r="J51" s="32"/>
    </row>
    <row r="52" spans="2:10" ht="65" outlineLevel="1" x14ac:dyDescent="0.3">
      <c r="B52" s="26" t="s">
        <v>107</v>
      </c>
      <c r="C52" s="27" t="s">
        <v>229</v>
      </c>
      <c r="D52" s="28" t="s">
        <v>108</v>
      </c>
      <c r="E52" s="29">
        <v>200000</v>
      </c>
      <c r="F52" s="29">
        <v>200000</v>
      </c>
      <c r="G52" s="30">
        <f t="shared" si="0"/>
        <v>0</v>
      </c>
      <c r="H52" s="31">
        <f t="shared" si="1"/>
        <v>0</v>
      </c>
      <c r="I52" s="32"/>
      <c r="J52" s="32"/>
    </row>
    <row r="53" spans="2:10" ht="39" outlineLevel="1" x14ac:dyDescent="0.3">
      <c r="B53" s="26" t="s">
        <v>109</v>
      </c>
      <c r="C53" s="27" t="s">
        <v>110</v>
      </c>
      <c r="D53" s="28" t="s">
        <v>111</v>
      </c>
      <c r="E53" s="29">
        <v>80000</v>
      </c>
      <c r="F53" s="29">
        <v>80000</v>
      </c>
      <c r="G53" s="30">
        <f t="shared" si="0"/>
        <v>0</v>
      </c>
      <c r="H53" s="31">
        <f t="shared" si="1"/>
        <v>0</v>
      </c>
      <c r="I53" s="32"/>
      <c r="J53" s="32"/>
    </row>
    <row r="54" spans="2:10" ht="27.5" customHeight="1" outlineLevel="1" x14ac:dyDescent="0.3">
      <c r="B54" s="26" t="s">
        <v>112</v>
      </c>
      <c r="C54" s="27" t="s">
        <v>113</v>
      </c>
      <c r="D54" s="28" t="s">
        <v>114</v>
      </c>
      <c r="E54" s="29">
        <v>100000</v>
      </c>
      <c r="F54" s="29">
        <v>100000</v>
      </c>
      <c r="G54" s="30">
        <f t="shared" si="0"/>
        <v>0</v>
      </c>
      <c r="H54" s="31">
        <f t="shared" si="1"/>
        <v>0</v>
      </c>
      <c r="I54" s="32"/>
      <c r="J54" s="32"/>
    </row>
    <row r="55" spans="2:10" ht="59.5" customHeight="1" x14ac:dyDescent="0.3">
      <c r="B55" s="21">
        <v>2</v>
      </c>
      <c r="C55" s="22" t="s">
        <v>115</v>
      </c>
      <c r="D55" s="22"/>
      <c r="E55" s="23">
        <f>SUM(E56:E70)</f>
        <v>12758000</v>
      </c>
      <c r="F55" s="23">
        <f>SUM(F56:F70)</f>
        <v>13553000</v>
      </c>
      <c r="G55" s="23">
        <f t="shared" si="0"/>
        <v>795000</v>
      </c>
      <c r="H55" s="33">
        <f t="shared" si="1"/>
        <v>6.2313842295030675E-2</v>
      </c>
      <c r="I55" s="36" t="s">
        <v>251</v>
      </c>
      <c r="J55" s="36" t="s">
        <v>255</v>
      </c>
    </row>
    <row r="56" spans="2:10" ht="65" outlineLevel="1" x14ac:dyDescent="0.3">
      <c r="B56" s="26" t="s">
        <v>116</v>
      </c>
      <c r="C56" s="27" t="s">
        <v>117</v>
      </c>
      <c r="D56" s="28" t="s">
        <v>118</v>
      </c>
      <c r="E56" s="29">
        <v>800000</v>
      </c>
      <c r="F56" s="29">
        <v>800000</v>
      </c>
      <c r="G56" s="30">
        <f t="shared" si="0"/>
        <v>0</v>
      </c>
      <c r="H56" s="31">
        <f t="shared" si="1"/>
        <v>0</v>
      </c>
      <c r="I56" s="32"/>
      <c r="J56" s="32"/>
    </row>
    <row r="57" spans="2:10" ht="39" outlineLevel="1" x14ac:dyDescent="0.3">
      <c r="B57" s="26" t="s">
        <v>119</v>
      </c>
      <c r="C57" s="27" t="s">
        <v>120</v>
      </c>
      <c r="D57" s="28" t="s">
        <v>121</v>
      </c>
      <c r="E57" s="29">
        <v>0</v>
      </c>
      <c r="F57" s="29">
        <v>0</v>
      </c>
      <c r="G57" s="30">
        <f t="shared" si="0"/>
        <v>0</v>
      </c>
      <c r="H57" s="31">
        <v>0</v>
      </c>
      <c r="I57" s="32"/>
      <c r="J57" s="32"/>
    </row>
    <row r="58" spans="2:10" ht="52" outlineLevel="1" x14ac:dyDescent="0.3">
      <c r="B58" s="26" t="s">
        <v>122</v>
      </c>
      <c r="C58" s="27" t="s">
        <v>123</v>
      </c>
      <c r="D58" s="28" t="s">
        <v>124</v>
      </c>
      <c r="E58" s="29">
        <v>650000</v>
      </c>
      <c r="F58" s="29">
        <v>650000</v>
      </c>
      <c r="G58" s="30">
        <f t="shared" si="0"/>
        <v>0</v>
      </c>
      <c r="H58" s="31">
        <f t="shared" si="1"/>
        <v>0</v>
      </c>
      <c r="I58" s="32"/>
      <c r="J58" s="32"/>
    </row>
    <row r="59" spans="2:10" ht="52" outlineLevel="1" x14ac:dyDescent="0.3">
      <c r="B59" s="26" t="s">
        <v>125</v>
      </c>
      <c r="C59" s="27" t="s">
        <v>126</v>
      </c>
      <c r="D59" s="28" t="s">
        <v>127</v>
      </c>
      <c r="E59" s="29">
        <v>0</v>
      </c>
      <c r="F59" s="29">
        <v>0</v>
      </c>
      <c r="G59" s="30">
        <f t="shared" si="0"/>
        <v>0</v>
      </c>
      <c r="H59" s="31">
        <v>0</v>
      </c>
      <c r="I59" s="32"/>
      <c r="J59" s="32"/>
    </row>
    <row r="60" spans="2:10" ht="78" outlineLevel="1" x14ac:dyDescent="0.3">
      <c r="B60" s="26" t="s">
        <v>128</v>
      </c>
      <c r="C60" s="27" t="s">
        <v>129</v>
      </c>
      <c r="D60" s="28" t="s">
        <v>219</v>
      </c>
      <c r="E60" s="29">
        <v>0</v>
      </c>
      <c r="F60" s="29">
        <v>0</v>
      </c>
      <c r="G60" s="30">
        <f t="shared" si="0"/>
        <v>0</v>
      </c>
      <c r="H60" s="31">
        <v>0</v>
      </c>
      <c r="I60" s="32"/>
      <c r="J60" s="32"/>
    </row>
    <row r="61" spans="2:10" ht="78" outlineLevel="1" x14ac:dyDescent="0.3">
      <c r="B61" s="26" t="s">
        <v>130</v>
      </c>
      <c r="C61" s="27" t="s">
        <v>131</v>
      </c>
      <c r="D61" s="28" t="s">
        <v>132</v>
      </c>
      <c r="E61" s="29">
        <v>100000</v>
      </c>
      <c r="F61" s="29">
        <v>100000</v>
      </c>
      <c r="G61" s="30">
        <f t="shared" si="0"/>
        <v>0</v>
      </c>
      <c r="H61" s="31">
        <f t="shared" si="1"/>
        <v>0</v>
      </c>
      <c r="I61" s="32"/>
      <c r="J61" s="32"/>
    </row>
    <row r="62" spans="2:10" ht="39" outlineLevel="1" x14ac:dyDescent="0.3">
      <c r="B62" s="26" t="s">
        <v>133</v>
      </c>
      <c r="C62" s="27" t="s">
        <v>134</v>
      </c>
      <c r="D62" s="28" t="s">
        <v>230</v>
      </c>
      <c r="E62" s="29">
        <v>600000</v>
      </c>
      <c r="F62" s="29">
        <v>1260000</v>
      </c>
      <c r="G62" s="30">
        <f t="shared" si="0"/>
        <v>660000</v>
      </c>
      <c r="H62" s="31">
        <f t="shared" si="1"/>
        <v>1.1000000000000001</v>
      </c>
      <c r="I62" s="32"/>
      <c r="J62" s="32"/>
    </row>
    <row r="63" spans="2:10" ht="26" outlineLevel="1" x14ac:dyDescent="0.3">
      <c r="B63" s="26" t="s">
        <v>135</v>
      </c>
      <c r="C63" s="27" t="s">
        <v>136</v>
      </c>
      <c r="D63" s="28" t="s">
        <v>231</v>
      </c>
      <c r="E63" s="29">
        <v>650000</v>
      </c>
      <c r="F63" s="29">
        <v>650000</v>
      </c>
      <c r="G63" s="30">
        <f t="shared" si="0"/>
        <v>0</v>
      </c>
      <c r="H63" s="31">
        <f t="shared" si="1"/>
        <v>0</v>
      </c>
      <c r="I63" s="32"/>
      <c r="J63" s="32"/>
    </row>
    <row r="64" spans="2:10" ht="39" outlineLevel="1" x14ac:dyDescent="0.3">
      <c r="B64" s="26" t="s">
        <v>137</v>
      </c>
      <c r="C64" s="27" t="s">
        <v>232</v>
      </c>
      <c r="D64" s="28" t="s">
        <v>233</v>
      </c>
      <c r="E64" s="29">
        <v>0</v>
      </c>
      <c r="F64" s="29">
        <v>35000</v>
      </c>
      <c r="G64" s="30">
        <f t="shared" si="0"/>
        <v>35000</v>
      </c>
      <c r="H64" s="31">
        <v>0</v>
      </c>
      <c r="I64" s="32"/>
      <c r="J64" s="32"/>
    </row>
    <row r="65" spans="2:10" ht="65" outlineLevel="1" x14ac:dyDescent="0.3">
      <c r="B65" s="26" t="s">
        <v>138</v>
      </c>
      <c r="C65" s="27" t="s">
        <v>139</v>
      </c>
      <c r="D65" s="28" t="s">
        <v>234</v>
      </c>
      <c r="E65" s="29">
        <v>2110000</v>
      </c>
      <c r="F65" s="29">
        <v>2110000</v>
      </c>
      <c r="G65" s="30">
        <f t="shared" si="0"/>
        <v>0</v>
      </c>
      <c r="H65" s="31">
        <f t="shared" si="1"/>
        <v>0</v>
      </c>
      <c r="I65" s="32"/>
      <c r="J65" s="32"/>
    </row>
    <row r="66" spans="2:10" ht="39" outlineLevel="1" x14ac:dyDescent="0.3">
      <c r="B66" s="26" t="s">
        <v>140</v>
      </c>
      <c r="C66" s="27" t="s">
        <v>141</v>
      </c>
      <c r="D66" s="28" t="s">
        <v>142</v>
      </c>
      <c r="E66" s="29">
        <v>690000</v>
      </c>
      <c r="F66" s="29">
        <v>790000</v>
      </c>
      <c r="G66" s="30">
        <f t="shared" si="0"/>
        <v>100000</v>
      </c>
      <c r="H66" s="31">
        <f t="shared" si="1"/>
        <v>0.14492753623188404</v>
      </c>
      <c r="I66" s="32"/>
      <c r="J66" s="32"/>
    </row>
    <row r="67" spans="2:10" ht="52" outlineLevel="1" x14ac:dyDescent="0.3">
      <c r="B67" s="26" t="s">
        <v>143</v>
      </c>
      <c r="C67" s="27" t="s">
        <v>144</v>
      </c>
      <c r="D67" s="28" t="s">
        <v>145</v>
      </c>
      <c r="E67" s="29">
        <v>6358000</v>
      </c>
      <c r="F67" s="29">
        <v>6358000</v>
      </c>
      <c r="G67" s="30">
        <f t="shared" si="0"/>
        <v>0</v>
      </c>
      <c r="H67" s="31">
        <f t="shared" si="1"/>
        <v>0</v>
      </c>
      <c r="I67" s="32"/>
      <c r="J67" s="32"/>
    </row>
    <row r="68" spans="2:10" ht="65" outlineLevel="1" x14ac:dyDescent="0.3">
      <c r="B68" s="26" t="s">
        <v>146</v>
      </c>
      <c r="C68" s="27" t="s">
        <v>147</v>
      </c>
      <c r="D68" s="28" t="s">
        <v>148</v>
      </c>
      <c r="E68" s="29">
        <v>500000</v>
      </c>
      <c r="F68" s="29">
        <v>500000</v>
      </c>
      <c r="G68" s="30">
        <f t="shared" si="0"/>
        <v>0</v>
      </c>
      <c r="H68" s="31">
        <f t="shared" si="1"/>
        <v>0</v>
      </c>
      <c r="I68" s="32"/>
      <c r="J68" s="32"/>
    </row>
    <row r="69" spans="2:10" ht="52" outlineLevel="1" x14ac:dyDescent="0.3">
      <c r="B69" s="26" t="s">
        <v>149</v>
      </c>
      <c r="C69" s="27" t="s">
        <v>150</v>
      </c>
      <c r="D69" s="28" t="s">
        <v>151</v>
      </c>
      <c r="E69" s="29">
        <v>100000</v>
      </c>
      <c r="F69" s="29">
        <v>100000</v>
      </c>
      <c r="G69" s="30">
        <f t="shared" si="0"/>
        <v>0</v>
      </c>
      <c r="H69" s="31">
        <f t="shared" si="1"/>
        <v>0</v>
      </c>
      <c r="I69" s="32"/>
      <c r="J69" s="32"/>
    </row>
    <row r="70" spans="2:10" ht="26" outlineLevel="1" x14ac:dyDescent="0.3">
      <c r="B70" s="26" t="s">
        <v>152</v>
      </c>
      <c r="C70" s="27" t="s">
        <v>153</v>
      </c>
      <c r="D70" s="28" t="s">
        <v>235</v>
      </c>
      <c r="E70" s="29">
        <v>200000</v>
      </c>
      <c r="F70" s="29">
        <v>200000</v>
      </c>
      <c r="G70" s="30">
        <f t="shared" si="0"/>
        <v>0</v>
      </c>
      <c r="H70" s="31">
        <f t="shared" si="1"/>
        <v>0</v>
      </c>
      <c r="I70" s="32"/>
      <c r="J70" s="32"/>
    </row>
    <row r="71" spans="2:10" ht="19.5" customHeight="1" x14ac:dyDescent="0.3">
      <c r="B71" s="21" t="s">
        <v>154</v>
      </c>
      <c r="C71" s="22" t="s">
        <v>155</v>
      </c>
      <c r="D71" s="22"/>
      <c r="E71" s="23">
        <f>SUM(E72:E77)</f>
        <v>31752200</v>
      </c>
      <c r="F71" s="23">
        <f>SUM(F72:F77)</f>
        <v>56477752.359999999</v>
      </c>
      <c r="G71" s="23">
        <f t="shared" ref="G71:G88" si="2">+F71-E71</f>
        <v>24725552.359999999</v>
      </c>
      <c r="H71" s="33">
        <f t="shared" si="1"/>
        <v>0.77870359723105809</v>
      </c>
      <c r="I71" s="25"/>
      <c r="J71" s="25"/>
    </row>
    <row r="72" spans="2:10" ht="26" outlineLevel="1" x14ac:dyDescent="0.3">
      <c r="B72" s="26" t="s">
        <v>156</v>
      </c>
      <c r="C72" s="27" t="s">
        <v>157</v>
      </c>
      <c r="D72" s="28" t="s">
        <v>158</v>
      </c>
      <c r="E72" s="29">
        <v>0</v>
      </c>
      <c r="F72" s="29">
        <v>0</v>
      </c>
      <c r="G72" s="30">
        <f t="shared" si="2"/>
        <v>0</v>
      </c>
      <c r="H72" s="31">
        <v>0</v>
      </c>
      <c r="I72" s="32"/>
      <c r="J72" s="32"/>
    </row>
    <row r="73" spans="2:10" ht="39" outlineLevel="1" x14ac:dyDescent="0.3">
      <c r="B73" s="26" t="s">
        <v>243</v>
      </c>
      <c r="C73" s="27" t="s">
        <v>244</v>
      </c>
      <c r="D73" s="28" t="s">
        <v>246</v>
      </c>
      <c r="E73" s="29">
        <v>0</v>
      </c>
      <c r="F73" s="29">
        <v>2275000</v>
      </c>
      <c r="G73" s="30">
        <f t="shared" si="2"/>
        <v>2275000</v>
      </c>
      <c r="H73" s="31">
        <v>1</v>
      </c>
      <c r="I73" s="32"/>
      <c r="J73" s="32"/>
    </row>
    <row r="74" spans="2:10" ht="52" outlineLevel="1" x14ac:dyDescent="0.3">
      <c r="B74" s="26" t="s">
        <v>159</v>
      </c>
      <c r="C74" s="27" t="s">
        <v>160</v>
      </c>
      <c r="D74" s="28" t="s">
        <v>216</v>
      </c>
      <c r="E74" s="29">
        <v>0</v>
      </c>
      <c r="F74" s="29">
        <v>0</v>
      </c>
      <c r="G74" s="30">
        <f t="shared" si="2"/>
        <v>0</v>
      </c>
      <c r="H74" s="31">
        <v>0</v>
      </c>
      <c r="I74" s="32"/>
      <c r="J74" s="32"/>
    </row>
    <row r="75" spans="2:10" ht="78" outlineLevel="1" x14ac:dyDescent="0.3">
      <c r="B75" s="26" t="s">
        <v>185</v>
      </c>
      <c r="C75" s="27" t="s">
        <v>186</v>
      </c>
      <c r="D75" s="28" t="s">
        <v>191</v>
      </c>
      <c r="E75" s="29">
        <v>0</v>
      </c>
      <c r="F75" s="29">
        <v>0</v>
      </c>
      <c r="G75" s="30">
        <f t="shared" si="2"/>
        <v>0</v>
      </c>
      <c r="H75" s="31">
        <v>0</v>
      </c>
      <c r="I75" s="32"/>
      <c r="J75" s="32"/>
    </row>
    <row r="76" spans="2:10" ht="25.5" customHeight="1" outlineLevel="1" x14ac:dyDescent="0.3">
      <c r="B76" s="26" t="s">
        <v>212</v>
      </c>
      <c r="C76" s="27" t="s">
        <v>213</v>
      </c>
      <c r="D76" s="28" t="s">
        <v>236</v>
      </c>
      <c r="E76" s="29">
        <v>500000</v>
      </c>
      <c r="F76" s="29">
        <v>0</v>
      </c>
      <c r="G76" s="30">
        <f t="shared" si="2"/>
        <v>-500000</v>
      </c>
      <c r="H76" s="31">
        <v>1</v>
      </c>
      <c r="I76" s="32"/>
      <c r="J76" s="32"/>
    </row>
    <row r="77" spans="2:10" ht="52" outlineLevel="1" x14ac:dyDescent="0.3">
      <c r="B77" s="26" t="s">
        <v>161</v>
      </c>
      <c r="C77" s="27" t="s">
        <v>162</v>
      </c>
      <c r="D77" s="28" t="s">
        <v>221</v>
      </c>
      <c r="E77" s="29">
        <v>31252200</v>
      </c>
      <c r="F77" s="29">
        <v>54202752.359999999</v>
      </c>
      <c r="G77" s="30">
        <f t="shared" si="2"/>
        <v>22950552.359999999</v>
      </c>
      <c r="H77" s="31">
        <f t="shared" ref="H77:H88" si="3">+F77/E77-1</f>
        <v>0.73436597615527854</v>
      </c>
      <c r="I77" s="34" t="s">
        <v>251</v>
      </c>
      <c r="J77" s="34" t="s">
        <v>256</v>
      </c>
    </row>
    <row r="78" spans="2:10" ht="19.5" customHeight="1" x14ac:dyDescent="0.3">
      <c r="B78" s="21">
        <v>6</v>
      </c>
      <c r="C78" s="22" t="s">
        <v>163</v>
      </c>
      <c r="D78" s="22"/>
      <c r="E78" s="23">
        <f>SUM(E79:E85)</f>
        <v>83295000</v>
      </c>
      <c r="F78" s="23">
        <f>SUM(F79:F85)</f>
        <v>103132500</v>
      </c>
      <c r="G78" s="23">
        <f t="shared" si="2"/>
        <v>19837500</v>
      </c>
      <c r="H78" s="33">
        <f t="shared" si="3"/>
        <v>0.23815955339456152</v>
      </c>
      <c r="I78" s="25"/>
      <c r="J78" s="25"/>
    </row>
    <row r="79" spans="2:10" ht="52" outlineLevel="1" x14ac:dyDescent="0.3">
      <c r="B79" s="26" t="s">
        <v>164</v>
      </c>
      <c r="C79" s="27" t="s">
        <v>165</v>
      </c>
      <c r="D79" s="28" t="s">
        <v>237</v>
      </c>
      <c r="E79" s="29">
        <v>5462500</v>
      </c>
      <c r="F79" s="29">
        <v>7500000</v>
      </c>
      <c r="G79" s="30">
        <f t="shared" si="2"/>
        <v>2037500</v>
      </c>
      <c r="H79" s="31">
        <v>1</v>
      </c>
      <c r="I79" s="34" t="s">
        <v>251</v>
      </c>
      <c r="J79" s="34" t="s">
        <v>257</v>
      </c>
    </row>
    <row r="80" spans="2:10" ht="65" outlineLevel="1" x14ac:dyDescent="0.3">
      <c r="B80" s="26" t="s">
        <v>166</v>
      </c>
      <c r="C80" s="27" t="s">
        <v>167</v>
      </c>
      <c r="D80" s="28" t="s">
        <v>260</v>
      </c>
      <c r="E80" s="29">
        <v>3000000</v>
      </c>
      <c r="F80" s="29">
        <v>3000000</v>
      </c>
      <c r="G80" s="30">
        <f t="shared" si="2"/>
        <v>0</v>
      </c>
      <c r="H80" s="31">
        <f t="shared" si="3"/>
        <v>0</v>
      </c>
      <c r="I80" s="32"/>
      <c r="J80" s="32"/>
    </row>
    <row r="81" spans="2:10" ht="52" outlineLevel="1" x14ac:dyDescent="0.3">
      <c r="B81" s="26" t="s">
        <v>193</v>
      </c>
      <c r="C81" s="27" t="s">
        <v>194</v>
      </c>
      <c r="D81" s="28" t="s">
        <v>238</v>
      </c>
      <c r="E81" s="29">
        <v>945000</v>
      </c>
      <c r="F81" s="29">
        <v>945000</v>
      </c>
      <c r="G81" s="30">
        <f t="shared" si="2"/>
        <v>0</v>
      </c>
      <c r="H81" s="31">
        <f t="shared" si="3"/>
        <v>0</v>
      </c>
      <c r="I81" s="32"/>
      <c r="J81" s="32"/>
    </row>
    <row r="82" spans="2:10" ht="68.5" customHeight="1" outlineLevel="1" x14ac:dyDescent="0.3">
      <c r="B82" s="26" t="s">
        <v>168</v>
      </c>
      <c r="C82" s="27" t="s">
        <v>169</v>
      </c>
      <c r="D82" s="28" t="s">
        <v>170</v>
      </c>
      <c r="E82" s="29">
        <v>18000000</v>
      </c>
      <c r="F82" s="29">
        <v>22000000</v>
      </c>
      <c r="G82" s="30">
        <f t="shared" si="2"/>
        <v>4000000</v>
      </c>
      <c r="H82" s="31">
        <f t="shared" si="3"/>
        <v>0.22222222222222232</v>
      </c>
      <c r="I82" s="34" t="s">
        <v>251</v>
      </c>
      <c r="J82" s="34" t="s">
        <v>258</v>
      </c>
    </row>
    <row r="83" spans="2:10" ht="42.5" customHeight="1" outlineLevel="1" x14ac:dyDescent="0.3">
      <c r="B83" s="26" t="s">
        <v>171</v>
      </c>
      <c r="C83" s="27" t="s">
        <v>172</v>
      </c>
      <c r="D83" s="28" t="s">
        <v>173</v>
      </c>
      <c r="E83" s="29">
        <v>25000000</v>
      </c>
      <c r="F83" s="29">
        <v>26000000</v>
      </c>
      <c r="G83" s="30">
        <f t="shared" si="2"/>
        <v>1000000</v>
      </c>
      <c r="H83" s="31">
        <f t="shared" si="3"/>
        <v>4.0000000000000036E-2</v>
      </c>
      <c r="I83" s="32"/>
      <c r="J83" s="32"/>
    </row>
    <row r="84" spans="2:10" ht="91" outlineLevel="1" x14ac:dyDescent="0.3">
      <c r="B84" s="26" t="s">
        <v>174</v>
      </c>
      <c r="C84" s="27" t="s">
        <v>175</v>
      </c>
      <c r="D84" s="28" t="s">
        <v>176</v>
      </c>
      <c r="E84" s="29">
        <v>12200000</v>
      </c>
      <c r="F84" s="29">
        <v>25000000</v>
      </c>
      <c r="G84" s="30">
        <f t="shared" si="2"/>
        <v>12800000</v>
      </c>
      <c r="H84" s="31">
        <f t="shared" si="3"/>
        <v>1.0491803278688523</v>
      </c>
      <c r="I84" s="34" t="s">
        <v>251</v>
      </c>
      <c r="J84" s="34" t="s">
        <v>259</v>
      </c>
    </row>
    <row r="85" spans="2:10" ht="52" outlineLevel="1" x14ac:dyDescent="0.3">
      <c r="B85" s="26" t="s">
        <v>187</v>
      </c>
      <c r="C85" s="27" t="s">
        <v>177</v>
      </c>
      <c r="D85" s="28" t="s">
        <v>239</v>
      </c>
      <c r="E85" s="29">
        <v>18687500</v>
      </c>
      <c r="F85" s="29">
        <v>18687500</v>
      </c>
      <c r="G85" s="30">
        <f t="shared" si="2"/>
        <v>0</v>
      </c>
      <c r="H85" s="31">
        <f t="shared" si="3"/>
        <v>0</v>
      </c>
      <c r="I85" s="32"/>
      <c r="J85" s="32"/>
    </row>
    <row r="86" spans="2:10" ht="19.5" customHeight="1" outlineLevel="1" x14ac:dyDescent="0.3">
      <c r="B86" s="21">
        <v>9</v>
      </c>
      <c r="C86" s="22" t="s">
        <v>188</v>
      </c>
      <c r="D86" s="22"/>
      <c r="E86" s="23">
        <f>+E87</f>
        <v>0</v>
      </c>
      <c r="F86" s="23">
        <f>+F87</f>
        <v>0</v>
      </c>
      <c r="G86" s="23">
        <f t="shared" si="2"/>
        <v>0</v>
      </c>
      <c r="H86" s="24"/>
      <c r="I86" s="25"/>
      <c r="J86" s="25"/>
    </row>
    <row r="87" spans="2:10" ht="52" outlineLevel="1" x14ac:dyDescent="0.3">
      <c r="B87" s="26" t="s">
        <v>190</v>
      </c>
      <c r="C87" s="27" t="s">
        <v>189</v>
      </c>
      <c r="D87" s="28" t="s">
        <v>192</v>
      </c>
      <c r="E87" s="29">
        <v>0</v>
      </c>
      <c r="F87" s="29">
        <v>0</v>
      </c>
      <c r="G87" s="30">
        <f t="shared" si="2"/>
        <v>0</v>
      </c>
      <c r="H87" s="31">
        <v>0</v>
      </c>
      <c r="I87" s="32"/>
      <c r="J87" s="32"/>
    </row>
    <row r="88" spans="2:10" ht="21.65" customHeight="1" x14ac:dyDescent="0.3">
      <c r="B88" s="21"/>
      <c r="C88" s="22" t="s">
        <v>178</v>
      </c>
      <c r="D88" s="22"/>
      <c r="E88" s="23">
        <f>+E86+E78+E6+E71+E55+E25</f>
        <v>5666702375.8999996</v>
      </c>
      <c r="F88" s="23">
        <f>+F86+F78+F6+F71+F55+F25</f>
        <v>5877953426.3899994</v>
      </c>
      <c r="G88" s="23">
        <f t="shared" si="2"/>
        <v>211251050.48999977</v>
      </c>
      <c r="H88" s="33">
        <f t="shared" si="3"/>
        <v>3.7279362224568624E-2</v>
      </c>
      <c r="I88" s="25"/>
      <c r="J88" s="25"/>
    </row>
    <row r="90" spans="2:10" ht="18.5" customHeight="1" x14ac:dyDescent="0.3">
      <c r="C90" s="10" t="s">
        <v>220</v>
      </c>
      <c r="F90" s="13"/>
      <c r="G90" s="14"/>
      <c r="H90" s="15"/>
      <c r="I90" s="15"/>
    </row>
    <row r="91" spans="2:10" ht="25" customHeight="1" x14ac:dyDescent="0.3">
      <c r="C91" s="40" t="s">
        <v>245</v>
      </c>
      <c r="D91" s="40"/>
      <c r="F91" s="13"/>
      <c r="G91" s="16"/>
      <c r="H91" s="17"/>
      <c r="I91" s="17"/>
    </row>
  </sheetData>
  <mergeCells count="3">
    <mergeCell ref="B2:H2"/>
    <mergeCell ref="B3:H3"/>
    <mergeCell ref="C91:D91"/>
  </mergeCells>
  <phoneticPr fontId="5" type="noConversion"/>
  <dataValidations xWindow="606" yWindow="796" count="1">
    <dataValidation allowBlank="1" showInputMessage="1" showErrorMessage="1" prompt="El documento tiene habilidad la columna “I” para que agregue las observaciones" sqref="B6:H88" xr:uid="{202AAB36-7797-4D6B-8012-DA8727CB39D4}"/>
  </dataValidations>
  <pageMargins left="0.7" right="0.7" top="0.75" bottom="0.75" header="0.3" footer="0.3"/>
  <pageSetup orientation="portrait" r:id="rId1"/>
  <headerFooter>
    <oddFooter>&amp;C&amp;"Calibri"&amp;11&amp;K000000_x000D_&amp;1#&amp;"Calibri"&amp;10&amp;K000000Uso Interno</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8</xdr:col>
                <xdr:colOff>234950</xdr:colOff>
                <xdr:row>6</xdr:row>
                <xdr:rowOff>1968500</xdr:rowOff>
              </from>
              <to>
                <xdr:col>8</xdr:col>
                <xdr:colOff>1155700</xdr:colOff>
                <xdr:row>6</xdr:row>
                <xdr:rowOff>2654300</xdr:rowOff>
              </to>
            </anchor>
          </objectPr>
        </oleObject>
      </mc:Choice>
      <mc:Fallback>
        <oleObject progId="Document" dvAspect="DVASPECT_ICON" shapeId="1025" r:id="rId4"/>
      </mc:Fallback>
    </mc:AlternateContent>
    <mc:AlternateContent xmlns:mc="http://schemas.openxmlformats.org/markup-compatibility/2006">
      <mc:Choice Requires="x14">
        <oleObject progId="Document" dvAspect="DVASPECT_ICON" shapeId="1027" r:id="rId6">
          <objectPr defaultSize="0" r:id="rId7">
            <anchor moveWithCells="1">
              <from>
                <xdr:col>9</xdr:col>
                <xdr:colOff>1778000</xdr:colOff>
                <xdr:row>89</xdr:row>
                <xdr:rowOff>127000</xdr:rowOff>
              </from>
              <to>
                <xdr:col>9</xdr:col>
                <xdr:colOff>2692400</xdr:colOff>
                <xdr:row>92</xdr:row>
                <xdr:rowOff>88900</xdr:rowOff>
              </to>
            </anchor>
          </objectPr>
        </oleObject>
      </mc:Choice>
      <mc:Fallback>
        <oleObject progId="Document" dvAspect="DVASPECT_ICON" shapeId="1027"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2024</Anno>
  </documentManagement>
</p:properties>
</file>

<file path=customXml/itemProps1.xml><?xml version="1.0" encoding="utf-8"?>
<ds:datastoreItem xmlns:ds="http://schemas.openxmlformats.org/officeDocument/2006/customXml" ds:itemID="{7EF08919-518A-4766-8789-2FBC3FA2AF60}"/>
</file>

<file path=customXml/itemProps2.xml><?xml version="1.0" encoding="utf-8"?>
<ds:datastoreItem xmlns:ds="http://schemas.openxmlformats.org/officeDocument/2006/customXml" ds:itemID="{3C9CDB91-6DAA-4A91-8157-347376EB977D}"/>
</file>

<file path=customXml/itemProps3.xml><?xml version="1.0" encoding="utf-8"?>
<ds:datastoreItem xmlns:ds="http://schemas.openxmlformats.org/officeDocument/2006/customXml" ds:itemID="{40D4E919-17DB-410C-801B-AFD13C7CDBEF}">
  <ds:schemaRefs>
    <ds:schemaRef ds:uri="http://purl.org/dc/terms/"/>
    <ds:schemaRef ds:uri="http://www.w3.org/XML/1998/namespace"/>
    <ds:schemaRef ds:uri="http://purl.org/dc/elements/1.1/"/>
    <ds:schemaRef ds:uri="ef69d38d-c069-47fd-a86d-65acf93227a5"/>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fe04cdcb-acd9-40f4-87f5-510e41208826"/>
    <ds:schemaRef ds:uri="ba688c28-be0c-44d7-8160-62774956d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ARIAS GONZALEZ JOSE EZEQUIEL</cp:lastModifiedBy>
  <dcterms:created xsi:type="dcterms:W3CDTF">2020-07-21T18:06:29Z</dcterms:created>
  <dcterms:modified xsi:type="dcterms:W3CDTF">2024-09-30T22:55:07Z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y fmtid="{D5CDD505-2E9C-101B-9397-08002B2CF9AE}" pid="3" name="MediaServiceImageTags">
    <vt:lpwstr/>
  </property>
  <property fmtid="{D5CDD505-2E9C-101B-9397-08002B2CF9AE}" pid="4" name="MSIP_Label_b8b4be34-365a-4a68-b9fb-75c1b6874315_Enabled">
    <vt:lpwstr>true</vt:lpwstr>
  </property>
  <property fmtid="{D5CDD505-2E9C-101B-9397-08002B2CF9AE}" pid="5" name="MSIP_Label_b8b4be34-365a-4a68-b9fb-75c1b6874315_SetDate">
    <vt:lpwstr>2024-03-06T22:01:29Z</vt:lpwstr>
  </property>
  <property fmtid="{D5CDD505-2E9C-101B-9397-08002B2CF9AE}" pid="6" name="MSIP_Label_b8b4be34-365a-4a68-b9fb-75c1b6874315_Method">
    <vt:lpwstr>Standard</vt:lpwstr>
  </property>
  <property fmtid="{D5CDD505-2E9C-101B-9397-08002B2CF9AE}" pid="7" name="MSIP_Label_b8b4be34-365a-4a68-b9fb-75c1b6874315_Name">
    <vt:lpwstr>b8b4be34-365a-4a68-b9fb-75c1b6874315</vt:lpwstr>
  </property>
  <property fmtid="{D5CDD505-2E9C-101B-9397-08002B2CF9AE}" pid="8" name="MSIP_Label_b8b4be34-365a-4a68-b9fb-75c1b6874315_SiteId">
    <vt:lpwstr>618d0a45-25a6-4618-9f80-8f70a435ee52</vt:lpwstr>
  </property>
  <property fmtid="{D5CDD505-2E9C-101B-9397-08002B2CF9AE}" pid="9" name="MSIP_Label_b8b4be34-365a-4a68-b9fb-75c1b6874315_ActionId">
    <vt:lpwstr>7ba6f057-170d-4662-917d-592835912b58</vt:lpwstr>
  </property>
  <property fmtid="{D5CDD505-2E9C-101B-9397-08002B2CF9AE}" pid="10" name="MSIP_Label_b8b4be34-365a-4a68-b9fb-75c1b6874315_ContentBits">
    <vt:lpwstr>2</vt:lpwstr>
  </property>
</Properties>
</file>