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ccr-my.sharepoint.com/personal/ucananjj_bccr_fi_cr/Documents/Escritorio/"/>
    </mc:Choice>
  </mc:AlternateContent>
  <xr:revisionPtr revIDLastSave="0" documentId="8_{92DA6EC3-601F-4FF2-8A90-B86384D6287C}" xr6:coauthVersionLast="47" xr6:coauthVersionMax="47" xr10:uidLastSave="{00000000-0000-0000-0000-000000000000}"/>
  <bookViews>
    <workbookView xWindow="-120" yWindow="-120" windowWidth="29040" windowHeight="15840" xr2:uid="{43BABD97-7D01-4141-AC81-FBAE43C39FC3}"/>
  </bookViews>
  <sheets>
    <sheet name="Sugeval" sheetId="2" r:id="rId1"/>
  </sheets>
  <definedNames>
    <definedName name="base">#REF!</definedName>
    <definedName name="p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2" l="1"/>
  <c r="G88" i="2"/>
  <c r="L87" i="2"/>
  <c r="F87" i="2"/>
  <c r="E87" i="2"/>
  <c r="D87" i="2"/>
  <c r="H87" i="2" s="1"/>
  <c r="H86" i="2"/>
  <c r="G86" i="2"/>
  <c r="H85" i="2"/>
  <c r="G85" i="2"/>
  <c r="H84" i="2"/>
  <c r="G84" i="2"/>
  <c r="H83" i="2"/>
  <c r="G83" i="2"/>
  <c r="H82" i="2"/>
  <c r="G82" i="2"/>
  <c r="H81" i="2"/>
  <c r="G81" i="2"/>
  <c r="H80" i="2"/>
  <c r="G80" i="2"/>
  <c r="L79" i="2"/>
  <c r="F79" i="2"/>
  <c r="E79" i="2"/>
  <c r="D79" i="2"/>
  <c r="H79" i="2" s="1"/>
  <c r="H78" i="2"/>
  <c r="G78" i="2"/>
  <c r="G77" i="2"/>
  <c r="G76" i="2"/>
  <c r="H75" i="2"/>
  <c r="G75" i="2"/>
  <c r="H74" i="2"/>
  <c r="G74" i="2"/>
  <c r="H73" i="2"/>
  <c r="G73" i="2"/>
  <c r="L72" i="2"/>
  <c r="F72" i="2"/>
  <c r="E72" i="2"/>
  <c r="D72" i="2"/>
  <c r="H72" i="2" s="1"/>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L56" i="2"/>
  <c r="H56" i="2"/>
  <c r="F56" i="2"/>
  <c r="E56" i="2"/>
  <c r="D56" i="2"/>
  <c r="G56" i="2" s="1"/>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L24" i="2"/>
  <c r="F24" i="2"/>
  <c r="E24" i="2"/>
  <c r="D24" i="2"/>
  <c r="H24" i="2" s="1"/>
  <c r="H23" i="2"/>
  <c r="G23" i="2"/>
  <c r="H22" i="2"/>
  <c r="G22" i="2"/>
  <c r="H21" i="2"/>
  <c r="G21" i="2"/>
  <c r="H20" i="2"/>
  <c r="G20" i="2"/>
  <c r="H19" i="2"/>
  <c r="G19" i="2"/>
  <c r="H18" i="2"/>
  <c r="G18" i="2"/>
  <c r="H17" i="2"/>
  <c r="G17" i="2"/>
  <c r="H16" i="2"/>
  <c r="G16" i="2"/>
  <c r="H15" i="2"/>
  <c r="G15" i="2"/>
  <c r="H14" i="2"/>
  <c r="G14" i="2"/>
  <c r="H13" i="2"/>
  <c r="G13" i="2"/>
  <c r="H12" i="2"/>
  <c r="G12" i="2"/>
  <c r="H11" i="2"/>
  <c r="G11" i="2"/>
  <c r="H10" i="2"/>
  <c r="G10" i="2"/>
  <c r="H9" i="2"/>
  <c r="G9" i="2"/>
  <c r="H8" i="2"/>
  <c r="G8" i="2"/>
  <c r="H7" i="2"/>
  <c r="G7" i="2"/>
  <c r="L6" i="2"/>
  <c r="L89" i="2" s="1"/>
  <c r="F6" i="2"/>
  <c r="F89" i="2" s="1"/>
  <c r="E6" i="2"/>
  <c r="E89" i="2" s="1"/>
  <c r="D6" i="2"/>
  <c r="D89" i="2" s="1"/>
  <c r="H89" i="2" l="1"/>
  <c r="G89" i="2"/>
  <c r="G6" i="2"/>
  <c r="G24" i="2"/>
  <c r="G72" i="2"/>
  <c r="G79" i="2"/>
  <c r="H6" i="2"/>
  <c r="G87" i="2"/>
</calcChain>
</file>

<file path=xl/sharedStrings.xml><?xml version="1.0" encoding="utf-8"?>
<sst xmlns="http://schemas.openxmlformats.org/spreadsheetml/2006/main" count="226" uniqueCount="207">
  <si>
    <t>CÓDIGO</t>
  </si>
  <si>
    <t>OBJETO DEL GASTO</t>
  </si>
  <si>
    <r>
      <t xml:space="preserve">PRESUPUESTO AÑO
</t>
    </r>
    <r>
      <rPr>
        <b/>
        <sz val="12"/>
        <rFont val="Arial"/>
        <family val="2"/>
      </rPr>
      <t>2021</t>
    </r>
  </si>
  <si>
    <t>DIFERENCIA ABSOLUTA</t>
  </si>
  <si>
    <t>VARIACIÓN 
PORCENTUAL</t>
  </si>
  <si>
    <t>0</t>
  </si>
  <si>
    <t>REMUNERACIONES</t>
  </si>
  <si>
    <t>0.01.01</t>
  </si>
  <si>
    <t>Remuneraciones</t>
  </si>
  <si>
    <t>0.02.01</t>
  </si>
  <si>
    <t xml:space="preserve">Tiempo extraordinario </t>
  </si>
  <si>
    <t>0.02.02</t>
  </si>
  <si>
    <t>Recargo de funciones</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</si>
  <si>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</si>
  <si>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</si>
  <si>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</si>
  <si>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</si>
  <si>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</si>
  <si>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</si>
  <si>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</si>
  <si>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</si>
  <si>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</si>
  <si>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</si>
  <si>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</si>
  <si>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</si>
  <si>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</si>
  <si>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</si>
  <si>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</si>
  <si>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</si>
  <si>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</si>
  <si>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</si>
  <si>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</si>
  <si>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</si>
  <si>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</si>
  <si>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</si>
  <si>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</si>
  <si>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</si>
  <si>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</si>
  <si>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</si>
  <si>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</si>
  <si>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</si>
  <si>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</si>
  <si>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1.02.03</t>
  </si>
  <si>
    <t>Servicio de correo</t>
  </si>
  <si>
    <t>1.03.01</t>
  </si>
  <si>
    <t>Información</t>
  </si>
  <si>
    <t>1.03.07</t>
  </si>
  <si>
    <t>Servicio de Transferencia Electrónica de Información</t>
  </si>
  <si>
    <t>1.04.04</t>
  </si>
  <si>
    <t>Servicios de gestión de Apoyo (Consultorías)</t>
  </si>
  <si>
    <t>1.04.99</t>
  </si>
  <si>
    <t>Otros servicios de gestión y apoyo</t>
  </si>
  <si>
    <t>1.05.01</t>
  </si>
  <si>
    <t>Transporte dentro del país</t>
  </si>
  <si>
    <t>1.05.02</t>
  </si>
  <si>
    <t>Viáticos dentro del país</t>
  </si>
  <si>
    <t>1.05.03</t>
  </si>
  <si>
    <t>Transporte en el exterior</t>
  </si>
  <si>
    <t>1.05.04</t>
  </si>
  <si>
    <t>Viáticos en el exterior</t>
  </si>
  <si>
    <t>1.07.01</t>
  </si>
  <si>
    <t>Actividades de capacitación</t>
  </si>
  <si>
    <t>1.08.06</t>
  </si>
  <si>
    <t>Mantenimiento  y reparación de equipo de comunicación</t>
  </si>
  <si>
    <t>1.08.07</t>
  </si>
  <si>
    <t>Mantenimiento y reparación de equipo y mobiliario de oficina</t>
  </si>
  <si>
    <t>1.08.99</t>
  </si>
  <si>
    <t>Mantenimiento de otros equipo</t>
  </si>
  <si>
    <t>1.09.99</t>
  </si>
  <si>
    <t>Otros Impuestos</t>
  </si>
  <si>
    <t>1.99.99</t>
  </si>
  <si>
    <t>Otros servicios no especificados</t>
  </si>
  <si>
    <t>MATERIALES Y SUMINISTROS</t>
  </si>
  <si>
    <t>2.01.04</t>
  </si>
  <si>
    <t>Tintas, pinturas y diluyentes</t>
  </si>
  <si>
    <t>2.02.03</t>
  </si>
  <si>
    <t>Alimentos y bebidas</t>
  </si>
  <si>
    <t>2.03.04</t>
  </si>
  <si>
    <t>Materiales y productos eléctricos, telefónicos y de cómputo</t>
  </si>
  <si>
    <t>2.04.01</t>
  </si>
  <si>
    <t>Herramientas e instrumentos</t>
  </si>
  <si>
    <t>2.04.02</t>
  </si>
  <si>
    <t>Repuestos y accesorios</t>
  </si>
  <si>
    <t>2.99.01</t>
  </si>
  <si>
    <t>Útiles y materiales de oficina y cómputo</t>
  </si>
  <si>
    <t>2.99.03</t>
  </si>
  <si>
    <t xml:space="preserve">Productos de papel, cartón e impresos </t>
  </si>
  <si>
    <t>2.99.04</t>
  </si>
  <si>
    <t>Textiles y vestuario</t>
  </si>
  <si>
    <t>2.99.05</t>
  </si>
  <si>
    <t>Útiles y materiales de limpieza</t>
  </si>
  <si>
    <t>2.99.07</t>
  </si>
  <si>
    <t xml:space="preserve">Útiles y materiales de cocina y comedor </t>
  </si>
  <si>
    <t>2.99.99</t>
  </si>
  <si>
    <t>Otros útiles, materiales y suministros</t>
  </si>
  <si>
    <t>5</t>
  </si>
  <si>
    <t>BIENES DURADEROS</t>
  </si>
  <si>
    <t>5.01.04</t>
  </si>
  <si>
    <t>Equipo y Mobiliario de Oficina</t>
  </si>
  <si>
    <t>5.99.03</t>
  </si>
  <si>
    <t>Bienes Intangibles</t>
  </si>
  <si>
    <t>TRANSFERENCIAS CORRIENTES</t>
  </si>
  <si>
    <t>6.02.01</t>
  </si>
  <si>
    <t>Becas a funcionarios</t>
  </si>
  <si>
    <t>6.02.02</t>
  </si>
  <si>
    <t>Becas a terceras personas</t>
  </si>
  <si>
    <t>6.03.01</t>
  </si>
  <si>
    <t>Prestaciones legales</t>
  </si>
  <si>
    <t>6.03.99</t>
  </si>
  <si>
    <t>Subsidio por incapacidades</t>
  </si>
  <si>
    <t>TOTAL</t>
  </si>
  <si>
    <t>Cifras en colones</t>
  </si>
  <si>
    <t>1.02.99</t>
  </si>
  <si>
    <t xml:space="preserve">Otros Servicios básicos </t>
  </si>
  <si>
    <t>1.03.03</t>
  </si>
  <si>
    <t>Impresión, encuadernación y otros</t>
  </si>
  <si>
    <t>1.04.02</t>
  </si>
  <si>
    <t>Servicios Jurídicos</t>
  </si>
  <si>
    <t>CUENTAS ESPECIALES</t>
  </si>
  <si>
    <t>9.02.01</t>
  </si>
  <si>
    <t>Sumas libres sin asignación presupuestaria</t>
  </si>
  <si>
    <t>1 01 99</t>
  </si>
  <si>
    <t>Otros alquileres</t>
  </si>
  <si>
    <t>1.02.04</t>
  </si>
  <si>
    <t>Servicio de Telecomunicaciones</t>
  </si>
  <si>
    <t>1.04.01</t>
  </si>
  <si>
    <t>Servicios ciencias salud</t>
  </si>
  <si>
    <t>1.04.03</t>
  </si>
  <si>
    <t>Servicios de ingeniería y arquitectura</t>
  </si>
  <si>
    <t>Servicios de gestión de Apoyo (Serv. Adm BCCR)</t>
  </si>
  <si>
    <t>1.04.05</t>
  </si>
  <si>
    <t xml:space="preserve">Servicio de desarrollo de sistemas </t>
  </si>
  <si>
    <t>1.04.06</t>
  </si>
  <si>
    <t>Servicios generales</t>
  </si>
  <si>
    <t>1.06.01</t>
  </si>
  <si>
    <t>Seguros, reaseguros y otras obligaciones</t>
  </si>
  <si>
    <t>1.07.02</t>
  </si>
  <si>
    <t>Actividades de protocolo</t>
  </si>
  <si>
    <t>1.07.03</t>
  </si>
  <si>
    <t>Gastos de representación</t>
  </si>
  <si>
    <t>1.08.05</t>
  </si>
  <si>
    <t>Mantenimiento  y reparación de equipo de transporte</t>
  </si>
  <si>
    <t>1.08.08</t>
  </si>
  <si>
    <t>Mantenimiento y reparación de equipo de cómputo y sistemas</t>
  </si>
  <si>
    <t>2.01.01</t>
  </si>
  <si>
    <t>Combustibles y lubricantes</t>
  </si>
  <si>
    <t>2.01.02</t>
  </si>
  <si>
    <t>Productos farmacéuticos y medicinales</t>
  </si>
  <si>
    <t>2.99.02</t>
  </si>
  <si>
    <t>Útiles y materiales médico hospitalario</t>
  </si>
  <si>
    <t>2.99.06</t>
  </si>
  <si>
    <t>Útiles y materiales de resguardo y seguridad</t>
  </si>
  <si>
    <t>5.01.02</t>
  </si>
  <si>
    <t>Equipo de transporte</t>
  </si>
  <si>
    <t>5.01.03</t>
  </si>
  <si>
    <t>Equipo de comunicación</t>
  </si>
  <si>
    <t>6.06.01</t>
  </si>
  <si>
    <t>Indemnizaciones</t>
  </si>
  <si>
    <t>6.07.01</t>
  </si>
  <si>
    <t>Cuotas a Organismos Internacionales</t>
  </si>
  <si>
    <t>9</t>
  </si>
  <si>
    <t>JUSTIFICACIÓN</t>
  </si>
  <si>
    <t>Se realiza una disminución producto de una estimación de mayor nivel de ahorro</t>
  </si>
  <si>
    <t>Aumento en los servicios administrativos que le presta el BCCR a la Sugeval.</t>
  </si>
  <si>
    <r>
      <t xml:space="preserve">PRESUPUESTO AÑO
</t>
    </r>
    <r>
      <rPr>
        <b/>
        <sz val="12"/>
        <rFont val="Arial"/>
        <family val="2"/>
      </rPr>
      <t>2023</t>
    </r>
  </si>
  <si>
    <t>5.01.05</t>
  </si>
  <si>
    <t>Equipo y programas de cómputo</t>
  </si>
  <si>
    <t>6.02.03</t>
  </si>
  <si>
    <t>Ayudas a funcionarios</t>
  </si>
  <si>
    <t xml:space="preserve">Remuneraciones adicionales que la institución otorga al personal, fundamentada en situaciones particulares o especiales. </t>
  </si>
  <si>
    <t xml:space="preserve">Incluye las siguientes partidas: Retribución por años de servicio, Restricción al ejercicio liberal de la profesión, el aguinaldo, el salario escolar y otros incentivos salariales. </t>
  </si>
  <si>
    <t xml:space="preserve">Incluye los aportes a los sistemas de pensiones en Costa Rica, además de la contribución que la SUGEVAL realiza a la ASOBACEN ente solidarista de la Corporación del BCCR. </t>
  </si>
  <si>
    <t>Corresponde al Plan de Medios institucional que involucra publicaciones en diversos medios de comunicación sobre temas regulatorios, normativos, informativos y de educación financiera.</t>
  </si>
  <si>
    <t>En esta partida se presupuestan los Servicios Tecnológicos  brindados por el BCCR, los cuales son utilizados en su gran mayoría para cubrir la operativa normal (soporte, Hardware, Software), además, se  destina un monto para la contratación de recursos de outtasking para el desarrollo de proyectos tecnológicos.</t>
  </si>
  <si>
    <t>Se incluyen los recursos para la participacion de las reuniones del Comité de Gobierno Corporativo así como de compromisos con la OCDE, IOSCO e IIMV</t>
  </si>
  <si>
    <t>Sin variación con respecto al año 2022, se hace una proyección conservadora a partir de la implementación del teletrabajo</t>
  </si>
  <si>
    <t>Se incluye lo relacionado con el subsidio para los cursos de Inglés del personal, como parte del plan de cierre de brechas.</t>
  </si>
  <si>
    <t>OBSERVACIONES DE SUPERVISADOS</t>
  </si>
  <si>
    <t>ANÁLISIS DE LAS OBSERVACIONES</t>
  </si>
  <si>
    <r>
      <t xml:space="preserve">PRESUPUESTO AÑO
</t>
    </r>
    <r>
      <rPr>
        <b/>
        <sz val="12"/>
        <rFont val="Arial"/>
        <family val="2"/>
      </rPr>
      <t>2024</t>
    </r>
  </si>
  <si>
    <t>Presupuesto de la SUGEVAL para el año 2024</t>
  </si>
  <si>
    <t>1.03.02</t>
  </si>
  <si>
    <t>Publicidad y propaganda</t>
  </si>
  <si>
    <t>5.01.06</t>
  </si>
  <si>
    <t>Equipo sanitario, de laboratorio e investigación</t>
  </si>
  <si>
    <r>
      <rPr>
        <b/>
        <sz val="9"/>
        <rFont val="Arial"/>
        <family val="2"/>
      </rPr>
      <t>Subgerencia General de Riesgo y Crédito Dirección Gestión con Entes Reguladores, Banco Nacional:</t>
    </r>
    <r>
      <rPr>
        <sz val="9"/>
        <rFont val="Arial"/>
        <family val="2"/>
      </rPr>
      <t xml:space="preserve"> Es importante ampliar los criterios que se valoraron en este rubro, ya que se da un incremento importante, al aumentar en 160.78% pasando de ₡79,624,638.12 en 2023 a ₡207,645,000.00 en 2024.</t>
    </r>
  </si>
  <si>
    <r>
      <rPr>
        <b/>
        <sz val="9"/>
        <rFont val="Arial"/>
        <family val="2"/>
      </rPr>
      <t>Se aclara:</t>
    </r>
    <r>
      <rPr>
        <sz val="9"/>
        <rFont val="Arial"/>
        <family val="2"/>
      </rPr>
      <t xml:space="preserve"> El detalle de las consultorías previstas para el año 2024 son las siguientes: Actualización del Plan de Continuidad de Negocios, Asesoría para la obtención de la certificación ISO 9001:2015, Asesoría para el mantenimiento del modelo de Supervisión Basada en Riesgo, Asesoría para el diseño de una propuesta de supervisión de las Infraestructuras de Mercado, Actualización de los conocimientos en NIIF, Contratación de servicios de comunicación en temas relacionadas con Producción de campañas informativas, Estudios de mercado sobre disciplina de mercado, Medición campaña publicitaria y Servicios para el manejo de redes sociales y elaboración de memoria institucional. Todas las consultorías buscan fortalecer las acciones de la Sugeval para el logro de los objetivos establecidos en el nuevo Plan Estratégico Institucional 2024-2028.</t>
    </r>
  </si>
  <si>
    <t>Presupuestado para el pago de Jornada Extraordinaria para Funcionarios de la Sugeval. Se estima con base en las necesidades presentadas en periodos anteriores relacionadas con las labores de atención de Expos y trabajos extraordinarios.</t>
  </si>
  <si>
    <t>Derecho participación y montaje expo construcción y expo móvil con el fin de brindar información a la ciudadanía sobre el funcionamiento del Sistema Financiero Nacional en relación con la supervisión que realizan las cuatro superintendencias financieras. Pago gestionado de forma transversar entre las 4 Superintendencias.</t>
  </si>
  <si>
    <t>Prueba de esfuerzo (Brigadas). Valorar el estado físico de los brigadistas para  evitar posibles riesgos a la administración ante una condición no apta de los brigadistas en la atención de las emergencias.</t>
  </si>
  <si>
    <t>Incluye los servicios administrativos BCCR y consultorías en Actualización del Plan de Continuidad de Negocios, Asesoría para la obtención de la certificación ISO 9001:2015, Asesoría para el mantenimiento del modelo de Supervisión Basada en Riesgo, Asesoría para el diseño de una propuesta de supervisión de las Infraestructuras de Mercado, Actualización de los conocimientos en NIIF, Contratación de servicios de comunicación en temas relacionadas con Producción de campañas informativas, Estudios de mercado sobre disciplina de mercado El aumento se debe principalmente a un crecimiento en las consultorías que servirán como apoyo para el desarrollo del Plan Estratégico 2024-2028</t>
  </si>
  <si>
    <t>Incluye los gastos asociados al edificio Barrio Tournón para el 2024</t>
  </si>
  <si>
    <t>Atención de solicitudes de capacitación o charlas sobre temas del mercado de valores fuera del GAM, labores de supervisión o atención de Expos.</t>
  </si>
  <si>
    <t>Actividades de capacitación, actividades con la industria, viajes y viáticos de capacitación.</t>
  </si>
  <si>
    <t>Camisetas Institucionales para Expos y Pabellón Nacional</t>
  </si>
  <si>
    <t xml:space="preserve">Durante el año 2023 se adquirío un Escaner, y quedó pendiente de renovar el otro, ya que este tiene muchos años en uso, ha sido necesario enviarlo a reparar, por lo tanto, se considera conveniente adquirir este nuevo equipo como contigencia en caso de que el actual deje de funcionar. Escaner Fujitsu fi-7260, cotizado con Proveedor Aplicom Distribuidor Premier Autorizado y Centro de Servicio Certificado de Laserfiche y Fujitsu. Cuenta con garantía de un año. </t>
  </si>
  <si>
    <t>Desfibriladores externos automatizados (AED). En caso de un paro cardiaco, el tratamiento rápido con un dispositivo médico llamado desfibrilador externo automático (DEA) puede salvar vidas.</t>
  </si>
  <si>
    <t>Provisión para el pago de prestaciones legales relacionadas con salidas por renuncia de algún funcionario.</t>
  </si>
  <si>
    <t>Provisión para el pago suscripciones a IOSCO e INFE</t>
  </si>
  <si>
    <t>Incluye las cargas sociales correspondientes de las instituciones públicas de servicio</t>
  </si>
  <si>
    <t>Para la elaboración de diferentes productos promocionales, para la atención de los participantes de alto nivel que participarán en actividades de la Superintendencia, tanto nacionales como del extranjero</t>
  </si>
  <si>
    <t xml:space="preserve">Incluye Bloomberg, Monitoreo de medios, Cero Riesgo, Proveeduría de Precios (Valmer y PIPCA), vLex, suscripción a Organismos reconocido en GRO, entre otros. </t>
  </si>
  <si>
    <t>Atención de los participantes de alto nivel que participarán en actividades de la Superintendencia, tanto nacionales como del extranjero</t>
  </si>
  <si>
    <t>Oxímetro (Brigadas). Considerando que la población del Conassif ( en particular los directores) son adultos con mayor probalidad de atención. el oxímetro ayuda a medir  de forma indirecta la saturación de oxigeno y valora el funcionamiento respiratorio especialmente en casos de COVID-19., que aunque estamos en la "normalidad" post COVID , el virus sigue circulando y es importante considerar todo lo necesario para ayudar a los funcionarios</t>
  </si>
  <si>
    <t>Adquisición de bibliografía, productos de papel y suscripción de periódicos.</t>
  </si>
  <si>
    <t>Disminución relacionada con la capitalización de los proyectos tecnológicos por parte del BCCR.</t>
  </si>
  <si>
    <t>Corresponde al salario que devengan las plazas regulares de la SUGEVAL.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</si>
</sst>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quot;¢&quot;#,##0.00_);[Red]\(&quot;¢&quot;#,##0.00\)"/>
    <numFmt numFmtId="165" formatCode="&quot;₡&quot;#,##0.00"/>
  </numFmts>
  <fonts count="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thin">
        <color theme="4" tint="-0.24994659260841701"/>
      </left>
      <right style="thin">
        <color theme="4" tint="-0.24994659260841701"/>
      </right>
      <top/>
      <bottom style="thin">
        <color theme="4" tint="-0.24994659260841701"/>
      </bottom>
      <diagonal/>
    </border>
  </borders>
  <cellStyleXfs count="45">
    <xf numFmtId="0" fontId="0"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0" fontId="4" fillId="0" borderId="0"/>
    <xf numFmtId="0" fontId="4" fillId="0" borderId="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cellStyleXfs>
  <cellXfs count="37">
    <xf numFmtId="0" fontId="0" fillId="0" borderId="0" xfId="0"/>
    <xf numFmtId="0" fontId="5" fillId="0" borderId="0" xfId="0" applyFont="1" applyAlignment="1">
      <alignment horizontal="center"/>
    </xf>
    <xf numFmtId="0" fontId="5" fillId="0" borderId="0" xfId="0" applyFont="1"/>
    <xf numFmtId="0" fontId="4" fillId="0" borderId="0" xfId="0" applyFont="1"/>
    <xf numFmtId="0" fontId="8" fillId="0" borderId="0" xfId="0" applyFont="1" applyAlignment="1">
      <alignment horizontal="center" vertical="center"/>
    </xf>
    <xf numFmtId="0" fontId="8" fillId="0" borderId="0" xfId="0" applyFont="1" applyAlignment="1">
      <alignment horizontal="centerContinuous" vertical="center" wrapText="1"/>
    </xf>
    <xf numFmtId="164" fontId="8" fillId="0" borderId="0" xfId="0" applyNumberFormat="1" applyFont="1" applyAlignment="1">
      <alignment horizontal="centerContinuous" vertical="center" wrapText="1"/>
    </xf>
    <xf numFmtId="0" fontId="4" fillId="0" borderId="0" xfId="0" applyFont="1" applyAlignment="1">
      <alignment horizontal="center" vertical="top"/>
    </xf>
    <xf numFmtId="0" fontId="4" fillId="0" borderId="0" xfId="0" applyFont="1" applyAlignment="1">
      <alignment vertical="top" wrapText="1"/>
    </xf>
    <xf numFmtId="0" fontId="12" fillId="0" borderId="0" xfId="0" applyFont="1" applyAlignment="1">
      <alignment vertical="top" wrapText="1"/>
    </xf>
    <xf numFmtId="0" fontId="12" fillId="0" borderId="0" xfId="0" applyFont="1"/>
    <xf numFmtId="4" fontId="4" fillId="0" borderId="0" xfId="0" applyNumberFormat="1" applyFont="1" applyAlignment="1">
      <alignment vertical="top" wrapText="1"/>
    </xf>
    <xf numFmtId="10" fontId="4" fillId="0" borderId="0" xfId="1" applyNumberFormat="1" applyFont="1"/>
    <xf numFmtId="10" fontId="4" fillId="0" borderId="0" xfId="0" applyNumberFormat="1" applyFont="1"/>
    <xf numFmtId="0" fontId="13" fillId="0" borderId="0" xfId="0" applyFont="1" applyAlignment="1">
      <alignment vertical="top" wrapText="1"/>
    </xf>
    <xf numFmtId="49" fontId="9" fillId="3" borderId="1"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165" fontId="10" fillId="3" borderId="3" xfId="0" applyNumberFormat="1" applyFont="1" applyFill="1" applyBorder="1" applyAlignment="1">
      <alignment horizontal="right" vertical="center" wrapText="1"/>
    </xf>
    <xf numFmtId="165" fontId="10" fillId="3" borderId="1" xfId="0" applyNumberFormat="1" applyFont="1" applyFill="1" applyBorder="1" applyAlignment="1">
      <alignment horizontal="right" vertical="center" wrapText="1"/>
    </xf>
    <xf numFmtId="10" fontId="10" fillId="3" borderId="4" xfId="1"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vertical="center" wrapText="1"/>
    </xf>
    <xf numFmtId="165" fontId="7" fillId="0" borderId="1" xfId="0" applyNumberFormat="1" applyFont="1" applyBorder="1" applyAlignment="1">
      <alignment vertical="center" wrapText="1"/>
    </xf>
    <xf numFmtId="10" fontId="7" fillId="0" borderId="4" xfId="1" applyNumberFormat="1" applyFont="1" applyBorder="1" applyAlignment="1" applyProtection="1">
      <alignment horizontal="center" vertical="center" wrapText="1"/>
    </xf>
    <xf numFmtId="0" fontId="10"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0" fillId="0" borderId="0" xfId="0" applyAlignment="1">
      <alignment vertical="top" wrapText="1"/>
    </xf>
    <xf numFmtId="10" fontId="7" fillId="0" borderId="4" xfId="1" applyNumberFormat="1" applyFont="1" applyBorder="1" applyAlignment="1" applyProtection="1">
      <alignment horizontal="left" vertical="center" wrapText="1"/>
      <protection locked="0"/>
    </xf>
    <xf numFmtId="10" fontId="7" fillId="0" borderId="4" xfId="1" applyNumberFormat="1" applyFont="1" applyFill="1" applyBorder="1" applyAlignment="1" applyProtection="1">
      <alignment horizontal="left" vertical="center" wrapText="1"/>
      <protection locked="0"/>
    </xf>
    <xf numFmtId="10" fontId="10" fillId="3" borderId="4" xfId="1" applyNumberFormat="1" applyFont="1" applyFill="1" applyBorder="1" applyAlignment="1" applyProtection="1">
      <alignment horizontal="left" vertical="center" wrapText="1"/>
      <protection locked="0"/>
    </xf>
    <xf numFmtId="10" fontId="10" fillId="3" borderId="5" xfId="1" applyNumberFormat="1" applyFont="1" applyFill="1" applyBorder="1" applyAlignment="1">
      <alignment horizontal="center" vertical="center" wrapText="1"/>
    </xf>
    <xf numFmtId="10" fontId="7" fillId="3" borderId="4" xfId="1" applyNumberFormat="1" applyFont="1" applyFill="1" applyBorder="1" applyAlignment="1" applyProtection="1">
      <alignment horizontal="left" vertical="center" wrapText="1"/>
      <protection locked="0"/>
    </xf>
    <xf numFmtId="10" fontId="10" fillId="0" borderId="4" xfId="1" applyNumberFormat="1" applyFont="1" applyBorder="1" applyAlignment="1" applyProtection="1">
      <alignment horizontal="left" vertical="center" wrapText="1"/>
      <protection locked="0"/>
    </xf>
    <xf numFmtId="0" fontId="7" fillId="0" borderId="4" xfId="1" applyNumberFormat="1" applyFont="1" applyBorder="1" applyAlignment="1" applyProtection="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xf>
  </cellXfs>
  <cellStyles count="45">
    <cellStyle name="Millares [0] 2" xfId="11" xr:uid="{45AF118D-D764-48A6-8C45-803A04DA994E}"/>
    <cellStyle name="Millares [0] 2 2" xfId="30" xr:uid="{0AA2BE45-E5A9-4737-8DEF-4B32C798912A}"/>
    <cellStyle name="Millares [0] 3" xfId="7" xr:uid="{C97DE84A-E552-4AC5-9559-62737A81E0A1}"/>
    <cellStyle name="Millares [0] 3 2" xfId="26" xr:uid="{1300EFC6-4560-47D8-AA92-FDBFD97CB0A2}"/>
    <cellStyle name="Millares 10" xfId="21" xr:uid="{CEC19C00-18C6-424A-ABC7-F60384C223B3}"/>
    <cellStyle name="Millares 10 2" xfId="40" xr:uid="{EED4E63D-C2BE-41A6-9861-691B0AA30944}"/>
    <cellStyle name="Millares 11" xfId="22" xr:uid="{5D56818A-F51B-442F-A2CF-48286185FA76}"/>
    <cellStyle name="Millares 11 2" xfId="41" xr:uid="{B52BEA42-5F06-4A19-9B00-0ABB7868B7F0}"/>
    <cellStyle name="Millares 12" xfId="23" xr:uid="{E3621001-7499-4D59-BC7B-7238798715C7}"/>
    <cellStyle name="Millares 12 2" xfId="42" xr:uid="{6C5211D9-E3BC-4136-9378-343FB0C423DF}"/>
    <cellStyle name="Millares 13" xfId="24" xr:uid="{2C331C6C-AE7F-42EE-8400-D1D331E2FB80}"/>
    <cellStyle name="Millares 13 2" xfId="43" xr:uid="{019E2B3D-843A-4FAC-BCAF-21F703A6195D}"/>
    <cellStyle name="Millares 2" xfId="10" xr:uid="{0AE4BCA5-0A16-4137-8767-D7D66CEF57CE}"/>
    <cellStyle name="Millares 2 2" xfId="29" xr:uid="{0ACE05F8-48FE-471A-8838-B31E5B5DADE1}"/>
    <cellStyle name="Millares 3" xfId="15" xr:uid="{6155406D-F3D6-4874-8A58-E0417E106403}"/>
    <cellStyle name="Millares 3 2" xfId="34" xr:uid="{80343AD7-0E93-406A-868B-2BDFC6A71392}"/>
    <cellStyle name="Millares 4" xfId="18" xr:uid="{A44B5C73-3582-4987-911A-B14AF56DC054}"/>
    <cellStyle name="Millares 4 2" xfId="37" xr:uid="{673E767D-E5EF-4041-8A40-EE171DFDD845}"/>
    <cellStyle name="Millares 5" xfId="17" xr:uid="{A46D097D-E018-4B5E-AD48-887B1860E3CA}"/>
    <cellStyle name="Millares 5 2" xfId="36" xr:uid="{03B5BCE4-883B-4CCB-8C0F-625CEF80E9BF}"/>
    <cellStyle name="Millares 6" xfId="20" xr:uid="{3BB9FD0E-8A6F-4C7C-9858-3B0BE2EBDEFD}"/>
    <cellStyle name="Millares 6 2" xfId="39" xr:uid="{74966D1F-1F52-47E9-81DE-D8E1D3AE4328}"/>
    <cellStyle name="Millares 7" xfId="19" xr:uid="{804E7467-1347-4618-9E96-A90DF4C77211}"/>
    <cellStyle name="Millares 7 2" xfId="38" xr:uid="{189F91D8-86B8-4603-ABBF-09E5527579B9}"/>
    <cellStyle name="Millares 8" xfId="14" xr:uid="{4D52E0DE-EEFB-40E0-B6A2-F505CDD5C2E1}"/>
    <cellStyle name="Millares 8 2" xfId="33" xr:uid="{C05AD39F-D443-4914-8BA9-B5F0CE6D6C3E}"/>
    <cellStyle name="Millares 9" xfId="16" xr:uid="{A04B477D-3B3C-4C2C-9961-80CE410CF5BF}"/>
    <cellStyle name="Millares 9 2" xfId="35" xr:uid="{7E6DBF12-8788-492F-A19A-003D938D5D2C}"/>
    <cellStyle name="Normal" xfId="0" builtinId="0"/>
    <cellStyle name="Normal 2" xfId="4" xr:uid="{64CC1CA4-9AB8-41C8-86E8-25BE9AC45E17}"/>
    <cellStyle name="Normal 2 3" xfId="5" xr:uid="{69E13AD9-1694-45CB-8EA9-33EDD24A8502}"/>
    <cellStyle name="Normal 2 8 3 4 2 3 2 2" xfId="8" xr:uid="{5F0EB35C-5AD2-4A6B-94FC-CF1F8D67DCFC}"/>
    <cellStyle name="Normal 2 8 3 4 2 3 2 2 2" xfId="12" xr:uid="{75EC0E02-07A3-4B08-A904-BA0461229827}"/>
    <cellStyle name="Normal 2 8 3 4 2 3 2 2 2 2" xfId="31" xr:uid="{A8A645C3-4250-4FED-919A-94A5E916D476}"/>
    <cellStyle name="Normal 2 8 3 4 2 3 2 2 3" xfId="27" xr:uid="{7D736044-34EA-4686-A455-067AD39A9EFF}"/>
    <cellStyle name="Normal 2 8 3 4 2 3 2 2 4" xfId="9" xr:uid="{CB26E197-44DB-48E4-9FFA-3ED154D07584}"/>
    <cellStyle name="Normal 2 8 3 4 2 3 2 2 4 2" xfId="13" xr:uid="{8D8CE191-3DA2-4D03-9A2F-446A26F0510A}"/>
    <cellStyle name="Normal 2 8 3 4 2 3 2 2 4 2 2" xfId="32" xr:uid="{2A329F4F-70FA-4462-97C2-A64BA9AF76DE}"/>
    <cellStyle name="Normal 2 8 3 4 2 3 2 2 4 3" xfId="28" xr:uid="{1D92342B-C17E-4E33-89E6-6335D88B0D70}"/>
    <cellStyle name="Normal 3" xfId="6" xr:uid="{49F994C4-1956-499A-AD7F-2406B76F0BB6}"/>
    <cellStyle name="Normal 4" xfId="3" xr:uid="{00C27397-E717-4E2D-933F-4A3E6201BE17}"/>
    <cellStyle name="Normal 4 2" xfId="25" xr:uid="{FF75049F-8B06-413B-9245-90307A07DA9C}"/>
    <cellStyle name="Normal 4 3" xfId="44" xr:uid="{04C26A6D-8A97-4E21-87F5-04EF707C1438}"/>
    <cellStyle name="Percent 2" xfId="2" xr:uid="{91C4BC37-63FC-4A97-B07D-D915F6B3027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10</xdr:col>
      <xdr:colOff>1714500</xdr:colOff>
      <xdr:row>0</xdr:row>
      <xdr:rowOff>47625</xdr:rowOff>
    </xdr:from>
    <xdr:to>
      <xdr:col>11</xdr:col>
      <xdr:colOff>1424940</xdr:colOff>
      <xdr:row>3</xdr:row>
      <xdr:rowOff>792</xdr:rowOff>
    </xdr:to>
    <xdr:pic>
      <xdr:nvPicPr>
        <xdr:cNvPr id="2" name="Imagen 1">
          <a:extLst>
            <a:ext uri="{FF2B5EF4-FFF2-40B4-BE49-F238E27FC236}">
              <a16:creationId xmlns:a16="http://schemas.microsoft.com/office/drawing/2014/main" id="{B617F150-6D0A-46D9-876E-A4004493F3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402175" y="47625"/>
          <a:ext cx="3091815" cy="7500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73EE-4808-48F3-B0A0-474A999C9D2C}">
  <dimension ref="B1:L99"/>
  <sheetViews>
    <sheetView showGridLines="0" tabSelected="1" zoomScale="90" zoomScaleNormal="90" workbookViewId="0"/>
  </sheetViews>
  <sheetFormatPr baseColWidth="10" defaultColWidth="11.42578125" defaultRowHeight="12.75" outlineLevelRow="1" x14ac:dyDescent="0.2"/>
  <cols>
    <col min="1" max="1" width="3.28515625" style="3" customWidth="1"/>
    <col min="2" max="2" width="11.7109375" style="7" customWidth="1"/>
    <col min="3" max="3" width="43.7109375" style="8" customWidth="1"/>
    <col min="4" max="5" width="20.28515625" style="8" bestFit="1" customWidth="1"/>
    <col min="6" max="6" width="20.28515625" style="8" hidden="1" customWidth="1"/>
    <col min="7" max="7" width="19.28515625" style="8" bestFit="1" customWidth="1"/>
    <col min="8" max="8" width="15.28515625" style="3" customWidth="1"/>
    <col min="9" max="11" width="50.7109375" style="3" customWidth="1"/>
    <col min="12" max="12" width="22.85546875" style="3" customWidth="1"/>
    <col min="13" max="16384" width="11.42578125" style="3"/>
  </cols>
  <sheetData>
    <row r="1" spans="2:12" s="2" customFormat="1" ht="15" x14ac:dyDescent="0.2">
      <c r="B1" s="1"/>
    </row>
    <row r="2" spans="2:12" s="2" customFormat="1" ht="35.65" customHeight="1" x14ac:dyDescent="0.2">
      <c r="B2" s="34" t="s">
        <v>180</v>
      </c>
      <c r="C2" s="35"/>
      <c r="D2" s="35"/>
      <c r="E2" s="35"/>
      <c r="F2" s="35"/>
      <c r="G2" s="35"/>
      <c r="H2" s="35"/>
    </row>
    <row r="3" spans="2:12" x14ac:dyDescent="0.2">
      <c r="B3" s="36" t="s">
        <v>111</v>
      </c>
      <c r="C3" s="36"/>
      <c r="D3" s="36"/>
      <c r="E3" s="36"/>
      <c r="F3" s="36"/>
      <c r="G3" s="36"/>
      <c r="H3" s="36"/>
    </row>
    <row r="4" spans="2:12" ht="7.5" customHeight="1" thickBot="1" x14ac:dyDescent="0.25">
      <c r="B4" s="4"/>
      <c r="C4" s="5"/>
      <c r="D4" s="6"/>
      <c r="E4" s="6"/>
      <c r="F4" s="6"/>
      <c r="G4" s="6"/>
    </row>
    <row r="5" spans="2:12" ht="43.5" customHeight="1" thickTop="1" thickBot="1" x14ac:dyDescent="0.25">
      <c r="B5" s="24" t="s">
        <v>0</v>
      </c>
      <c r="C5" s="24" t="s">
        <v>1</v>
      </c>
      <c r="D5" s="25" t="s">
        <v>179</v>
      </c>
      <c r="E5" s="25" t="s">
        <v>164</v>
      </c>
      <c r="F5" s="25" t="s">
        <v>2</v>
      </c>
      <c r="G5" s="25" t="s">
        <v>3</v>
      </c>
      <c r="H5" s="25" t="s">
        <v>4</v>
      </c>
      <c r="I5" s="25" t="s">
        <v>161</v>
      </c>
      <c r="J5" s="25" t="s">
        <v>177</v>
      </c>
      <c r="K5" s="25" t="s">
        <v>178</v>
      </c>
      <c r="L5" s="25" t="s">
        <v>164</v>
      </c>
    </row>
    <row r="6" spans="2:12" ht="19.5" customHeight="1" thickTop="1" thickBot="1" x14ac:dyDescent="0.25">
      <c r="B6" s="15" t="s">
        <v>5</v>
      </c>
      <c r="C6" s="16" t="s">
        <v>6</v>
      </c>
      <c r="D6" s="17">
        <f>SUM(D7:D23)</f>
        <v>3282511660.9199996</v>
      </c>
      <c r="E6" s="17">
        <f>SUM(E7:E23)</f>
        <v>3282278831.0399985</v>
      </c>
      <c r="F6" s="18">
        <f>SUM(F7:F23)</f>
        <v>3273146485.0399995</v>
      </c>
      <c r="G6" s="18">
        <f t="shared" ref="G6" si="0">+D6-E6</f>
        <v>232829.88000106812</v>
      </c>
      <c r="H6" s="19">
        <f t="shared" ref="H6" si="1">+D6/E6-1</f>
        <v>7.0935436014440967E-5</v>
      </c>
      <c r="I6" s="29"/>
      <c r="J6" s="30"/>
      <c r="K6" s="30"/>
      <c r="L6" s="17">
        <f>SUM(L7:L23)</f>
        <v>3282278831.039999</v>
      </c>
    </row>
    <row r="7" spans="2:12" ht="25.5" outlineLevel="1" thickTop="1" thickBot="1" x14ac:dyDescent="0.25">
      <c r="B7" s="20" t="s">
        <v>7</v>
      </c>
      <c r="C7" s="21" t="s">
        <v>8</v>
      </c>
      <c r="D7" s="22">
        <v>2082686531.76</v>
      </c>
      <c r="E7" s="22">
        <v>2102959699.8</v>
      </c>
      <c r="F7" s="22">
        <v>2107188564.3599999</v>
      </c>
      <c r="G7" s="22">
        <f>+D7-E7</f>
        <v>-20273168.039999962</v>
      </c>
      <c r="H7" s="23">
        <f>+D7/E7-1</f>
        <v>-9.6403026847960982E-3</v>
      </c>
      <c r="I7" s="27" t="s">
        <v>206</v>
      </c>
      <c r="J7" s="27"/>
      <c r="K7" s="27"/>
      <c r="L7" s="22">
        <v>2136404254.8000002</v>
      </c>
    </row>
    <row r="8" spans="2:12" ht="61.5" outlineLevel="1" thickTop="1" thickBot="1" x14ac:dyDescent="0.25">
      <c r="B8" s="20" t="s">
        <v>9</v>
      </c>
      <c r="C8" s="21" t="s">
        <v>10</v>
      </c>
      <c r="D8" s="22">
        <v>2000000</v>
      </c>
      <c r="E8" s="22">
        <v>1500000</v>
      </c>
      <c r="F8" s="22">
        <v>500000</v>
      </c>
      <c r="G8" s="22">
        <f t="shared" ref="G8:G71" si="2">+D8-E8</f>
        <v>500000</v>
      </c>
      <c r="H8" s="23">
        <f t="shared" ref="H8:H71" si="3">+D8/E8-1</f>
        <v>0.33333333333333326</v>
      </c>
      <c r="I8" s="27" t="s">
        <v>187</v>
      </c>
      <c r="J8" s="27"/>
      <c r="K8" s="27"/>
      <c r="L8" s="22">
        <v>500000</v>
      </c>
    </row>
    <row r="9" spans="2:12" ht="37.5" outlineLevel="1" thickTop="1" thickBot="1" x14ac:dyDescent="0.25">
      <c r="B9" s="20" t="s">
        <v>11</v>
      </c>
      <c r="C9" s="21" t="s">
        <v>12</v>
      </c>
      <c r="D9" s="22">
        <v>10600000</v>
      </c>
      <c r="E9" s="22">
        <v>10600000</v>
      </c>
      <c r="F9" s="22">
        <v>10600000</v>
      </c>
      <c r="G9" s="22">
        <f t="shared" si="2"/>
        <v>0</v>
      </c>
      <c r="H9" s="23">
        <f t="shared" si="3"/>
        <v>0</v>
      </c>
      <c r="I9" s="27" t="s">
        <v>169</v>
      </c>
      <c r="J9" s="27"/>
      <c r="K9" s="27"/>
      <c r="L9" s="22">
        <v>10600000</v>
      </c>
    </row>
    <row r="10" spans="2:12" ht="37.5" outlineLevel="1" thickTop="1" thickBot="1" x14ac:dyDescent="0.25">
      <c r="B10" s="20" t="s">
        <v>13</v>
      </c>
      <c r="C10" s="21" t="s">
        <v>14</v>
      </c>
      <c r="D10" s="22">
        <v>126958311.96000001</v>
      </c>
      <c r="E10" s="22">
        <v>133056240.92</v>
      </c>
      <c r="F10" s="22">
        <v>110248791</v>
      </c>
      <c r="G10" s="22">
        <f t="shared" si="2"/>
        <v>-6097928.9599999934</v>
      </c>
      <c r="H10" s="23">
        <f t="shared" si="3"/>
        <v>-4.5829710187486605E-2</v>
      </c>
      <c r="I10" s="27" t="s">
        <v>170</v>
      </c>
      <c r="J10" s="27"/>
      <c r="K10" s="27"/>
      <c r="L10" s="22">
        <v>113056240.91999999</v>
      </c>
    </row>
    <row r="11" spans="2:12" ht="37.5" outlineLevel="1" thickTop="1" thickBot="1" x14ac:dyDescent="0.25">
      <c r="B11" s="20" t="s">
        <v>15</v>
      </c>
      <c r="C11" s="21" t="s">
        <v>16</v>
      </c>
      <c r="D11" s="22">
        <v>48715032</v>
      </c>
      <c r="E11" s="22">
        <v>48715031.039999999</v>
      </c>
      <c r="F11" s="22">
        <v>57004885.560000002</v>
      </c>
      <c r="G11" s="22">
        <f t="shared" si="2"/>
        <v>0.96000000089406967</v>
      </c>
      <c r="H11" s="23">
        <f t="shared" si="3"/>
        <v>1.9706443366018789E-8</v>
      </c>
      <c r="I11" s="27" t="s">
        <v>170</v>
      </c>
      <c r="J11" s="27"/>
      <c r="K11" s="27"/>
      <c r="L11" s="22">
        <v>48715031.039999999</v>
      </c>
    </row>
    <row r="12" spans="2:12" ht="37.5" outlineLevel="1" thickTop="1" thickBot="1" x14ac:dyDescent="0.25">
      <c r="B12" s="20" t="s">
        <v>17</v>
      </c>
      <c r="C12" s="21" t="s">
        <v>18</v>
      </c>
      <c r="D12" s="22">
        <v>194923496.16000003</v>
      </c>
      <c r="E12" s="22">
        <v>191551803.23999998</v>
      </c>
      <c r="F12" s="22">
        <v>194881339.47</v>
      </c>
      <c r="G12" s="22">
        <f t="shared" si="2"/>
        <v>3371692.9200000465</v>
      </c>
      <c r="H12" s="23">
        <f t="shared" si="3"/>
        <v>1.7601989973310639E-2</v>
      </c>
      <c r="I12" s="27" t="s">
        <v>170</v>
      </c>
      <c r="J12" s="27"/>
      <c r="K12" s="27"/>
      <c r="L12" s="22">
        <v>191551803.23999998</v>
      </c>
    </row>
    <row r="13" spans="2:12" ht="37.5" outlineLevel="1" thickTop="1" thickBot="1" x14ac:dyDescent="0.25">
      <c r="B13" s="20" t="s">
        <v>19</v>
      </c>
      <c r="C13" s="21" t="s">
        <v>20</v>
      </c>
      <c r="D13" s="22">
        <v>26482539</v>
      </c>
      <c r="E13" s="22">
        <v>22776410.600000001</v>
      </c>
      <c r="F13" s="22">
        <v>23989133.98</v>
      </c>
      <c r="G13" s="22">
        <f t="shared" si="2"/>
        <v>3706128.3999999985</v>
      </c>
      <c r="H13" s="23">
        <f t="shared" si="3"/>
        <v>0.16271784281935964</v>
      </c>
      <c r="I13" s="27" t="s">
        <v>170</v>
      </c>
      <c r="J13" s="27"/>
      <c r="K13" s="27"/>
      <c r="L13" s="22">
        <v>19581855.599999998</v>
      </c>
    </row>
    <row r="14" spans="2:12" ht="37.5" outlineLevel="1" thickTop="1" thickBot="1" x14ac:dyDescent="0.25">
      <c r="B14" s="20" t="s">
        <v>21</v>
      </c>
      <c r="C14" s="21" t="s">
        <v>22</v>
      </c>
      <c r="D14" s="22">
        <v>41639491.920000002</v>
      </c>
      <c r="E14" s="22">
        <v>39166997.079999998</v>
      </c>
      <c r="F14" s="22">
        <v>29045631.439999998</v>
      </c>
      <c r="G14" s="22">
        <f t="shared" si="2"/>
        <v>2472494.8400000036</v>
      </c>
      <c r="H14" s="23">
        <f t="shared" si="3"/>
        <v>6.3126995285082588E-2</v>
      </c>
      <c r="I14" s="27" t="s">
        <v>170</v>
      </c>
      <c r="J14" s="27"/>
      <c r="K14" s="27"/>
      <c r="L14" s="22">
        <v>29916997.079999998</v>
      </c>
    </row>
    <row r="15" spans="2:12" ht="25.5" outlineLevel="1" thickTop="1" thickBot="1" x14ac:dyDescent="0.25">
      <c r="B15" s="20" t="s">
        <v>23</v>
      </c>
      <c r="C15" s="21" t="s">
        <v>24</v>
      </c>
      <c r="D15" s="22">
        <v>216365083.79999998</v>
      </c>
      <c r="E15" s="22">
        <v>212519622.96000001</v>
      </c>
      <c r="F15" s="22">
        <v>216318373.22999999</v>
      </c>
      <c r="G15" s="22">
        <f t="shared" si="2"/>
        <v>3845460.8399999738</v>
      </c>
      <c r="H15" s="23">
        <f t="shared" si="3"/>
        <v>1.8094615388639879E-2</v>
      </c>
      <c r="I15" s="27" t="s">
        <v>199</v>
      </c>
      <c r="J15" s="27"/>
      <c r="K15" s="27"/>
      <c r="L15" s="22">
        <v>212519622.96000001</v>
      </c>
    </row>
    <row r="16" spans="2:12" ht="25.5" outlineLevel="1" thickTop="1" thickBot="1" x14ac:dyDescent="0.25">
      <c r="B16" s="20" t="s">
        <v>25</v>
      </c>
      <c r="C16" s="21" t="s">
        <v>26</v>
      </c>
      <c r="D16" s="22">
        <v>11695415.039999999</v>
      </c>
      <c r="E16" s="22">
        <v>11503120.68</v>
      </c>
      <c r="F16" s="22">
        <v>11692885.060000001</v>
      </c>
      <c r="G16" s="22">
        <f t="shared" si="2"/>
        <v>192294.3599999994</v>
      </c>
      <c r="H16" s="23">
        <f t="shared" si="3"/>
        <v>1.671671239043282E-2</v>
      </c>
      <c r="I16" s="27" t="s">
        <v>199</v>
      </c>
      <c r="J16" s="27"/>
      <c r="K16" s="27"/>
      <c r="L16" s="22">
        <v>11503120.68</v>
      </c>
    </row>
    <row r="17" spans="2:12" ht="25.5" outlineLevel="1" thickTop="1" thickBot="1" x14ac:dyDescent="0.25">
      <c r="B17" s="20" t="s">
        <v>27</v>
      </c>
      <c r="C17" s="21" t="s">
        <v>28</v>
      </c>
      <c r="D17" s="22">
        <v>35086233.959999993</v>
      </c>
      <c r="E17" s="22">
        <v>34479351.239999995</v>
      </c>
      <c r="F17" s="22">
        <v>35078655.539999999</v>
      </c>
      <c r="G17" s="22">
        <f t="shared" si="2"/>
        <v>606882.71999999881</v>
      </c>
      <c r="H17" s="23">
        <f t="shared" si="3"/>
        <v>1.7601338139330958E-2</v>
      </c>
      <c r="I17" s="27" t="s">
        <v>199</v>
      </c>
      <c r="J17" s="27"/>
      <c r="K17" s="27"/>
      <c r="L17" s="22">
        <v>34479351.239999995</v>
      </c>
    </row>
    <row r="18" spans="2:12" ht="25.5" outlineLevel="1" thickTop="1" thickBot="1" x14ac:dyDescent="0.25">
      <c r="B18" s="20" t="s">
        <v>29</v>
      </c>
      <c r="C18" s="21" t="s">
        <v>30</v>
      </c>
      <c r="D18" s="22">
        <v>116954099.03999999</v>
      </c>
      <c r="E18" s="22">
        <v>114879638.64000002</v>
      </c>
      <c r="F18" s="22">
        <v>116928849.86</v>
      </c>
      <c r="G18" s="22">
        <f t="shared" si="2"/>
        <v>2074460.3999999762</v>
      </c>
      <c r="H18" s="23">
        <f t="shared" si="3"/>
        <v>1.8057685631313047E-2</v>
      </c>
      <c r="I18" s="27" t="s">
        <v>199</v>
      </c>
      <c r="J18" s="27"/>
      <c r="K18" s="27"/>
      <c r="L18" s="22">
        <v>114879638.64000002</v>
      </c>
    </row>
    <row r="19" spans="2:12" ht="25.5" outlineLevel="1" thickTop="1" thickBot="1" x14ac:dyDescent="0.25">
      <c r="B19" s="20" t="s">
        <v>31</v>
      </c>
      <c r="C19" s="21" t="s">
        <v>32</v>
      </c>
      <c r="D19" s="22">
        <v>11695415.039999999</v>
      </c>
      <c r="E19" s="22">
        <v>11503120.68</v>
      </c>
      <c r="F19" s="22">
        <v>11692885.060000001</v>
      </c>
      <c r="G19" s="22">
        <f t="shared" si="2"/>
        <v>192294.3599999994</v>
      </c>
      <c r="H19" s="23">
        <f t="shared" si="3"/>
        <v>1.671671239043282E-2</v>
      </c>
      <c r="I19" s="27" t="s">
        <v>199</v>
      </c>
      <c r="J19" s="27"/>
      <c r="K19" s="27"/>
      <c r="L19" s="22">
        <v>11503120.68</v>
      </c>
    </row>
    <row r="20" spans="2:12" ht="37.5" outlineLevel="1" thickTop="1" thickBot="1" x14ac:dyDescent="0.25">
      <c r="B20" s="20" t="s">
        <v>33</v>
      </c>
      <c r="C20" s="21" t="s">
        <v>34</v>
      </c>
      <c r="D20" s="22">
        <v>126778246.20000002</v>
      </c>
      <c r="E20" s="22">
        <v>122546121.35999998</v>
      </c>
      <c r="F20" s="22">
        <v>122775293.00999999</v>
      </c>
      <c r="G20" s="22">
        <f t="shared" si="2"/>
        <v>4232124.8400000334</v>
      </c>
      <c r="H20" s="23">
        <f t="shared" si="3"/>
        <v>3.4534955435818748E-2</v>
      </c>
      <c r="I20" s="27" t="s">
        <v>171</v>
      </c>
      <c r="J20" s="27"/>
      <c r="K20" s="27"/>
      <c r="L20" s="22">
        <v>122546121.35999998</v>
      </c>
    </row>
    <row r="21" spans="2:12" ht="37.5" outlineLevel="1" thickTop="1" thickBot="1" x14ac:dyDescent="0.25">
      <c r="B21" s="20" t="s">
        <v>35</v>
      </c>
      <c r="C21" s="21" t="s">
        <v>36</v>
      </c>
      <c r="D21" s="22">
        <v>70172462.159999996</v>
      </c>
      <c r="E21" s="22">
        <v>67937726.519999996</v>
      </c>
      <c r="F21" s="22">
        <v>65476387.159999996</v>
      </c>
      <c r="G21" s="22">
        <f t="shared" si="2"/>
        <v>2234735.6400000006</v>
      </c>
      <c r="H21" s="23">
        <f t="shared" si="3"/>
        <v>3.2893883184950568E-2</v>
      </c>
      <c r="I21" s="27" t="s">
        <v>171</v>
      </c>
      <c r="J21" s="27"/>
      <c r="K21" s="27"/>
      <c r="L21" s="22">
        <v>67937726.519999996</v>
      </c>
    </row>
    <row r="22" spans="2:12" ht="37.5" outlineLevel="1" thickTop="1" thickBot="1" x14ac:dyDescent="0.25">
      <c r="B22" s="20" t="s">
        <v>37</v>
      </c>
      <c r="C22" s="21" t="s">
        <v>38</v>
      </c>
      <c r="D22" s="22">
        <v>35086233.959999993</v>
      </c>
      <c r="E22" s="22">
        <v>34427847.239999995</v>
      </c>
      <c r="F22" s="22">
        <v>35078655.660000004</v>
      </c>
      <c r="G22" s="22">
        <f t="shared" si="2"/>
        <v>658386.71999999881</v>
      </c>
      <c r="H22" s="23">
        <f t="shared" si="3"/>
        <v>1.9123667983371728E-2</v>
      </c>
      <c r="I22" s="27" t="s">
        <v>171</v>
      </c>
      <c r="J22" s="27"/>
      <c r="K22" s="27"/>
      <c r="L22" s="22">
        <v>34427847.239999995</v>
      </c>
    </row>
    <row r="23" spans="2:12" ht="37.5" outlineLevel="1" thickTop="1" thickBot="1" x14ac:dyDescent="0.25">
      <c r="B23" s="20" t="s">
        <v>39</v>
      </c>
      <c r="C23" s="21" t="s">
        <v>40</v>
      </c>
      <c r="D23" s="22">
        <v>124673068.91999999</v>
      </c>
      <c r="E23" s="22">
        <v>122156099.03999999</v>
      </c>
      <c r="F23" s="22">
        <v>124646154.65000001</v>
      </c>
      <c r="G23" s="22">
        <f t="shared" si="2"/>
        <v>2516969.8799999952</v>
      </c>
      <c r="H23" s="23">
        <f t="shared" si="3"/>
        <v>2.0604537143706692E-2</v>
      </c>
      <c r="I23" s="27" t="s">
        <v>171</v>
      </c>
      <c r="J23" s="27"/>
      <c r="K23" s="27"/>
      <c r="L23" s="22">
        <v>122156099.03999999</v>
      </c>
    </row>
    <row r="24" spans="2:12" ht="19.5" customHeight="1" thickTop="1" thickBot="1" x14ac:dyDescent="0.25">
      <c r="B24" s="15">
        <v>1</v>
      </c>
      <c r="C24" s="16" t="s">
        <v>41</v>
      </c>
      <c r="D24" s="17">
        <f>SUM(D25:D55)</f>
        <v>2500912551.9400001</v>
      </c>
      <c r="E24" s="17">
        <f>SUM(E25:E55)</f>
        <v>2289792709.9400001</v>
      </c>
      <c r="F24" s="18">
        <f>SUM(F25:F55)</f>
        <v>2202038289.3899999</v>
      </c>
      <c r="G24" s="18">
        <f t="shared" si="2"/>
        <v>211119842</v>
      </c>
      <c r="H24" s="19">
        <f t="shared" si="3"/>
        <v>9.2200416694283138E-2</v>
      </c>
      <c r="I24" s="29"/>
      <c r="J24" s="29"/>
      <c r="K24" s="29"/>
      <c r="L24" s="17">
        <f>SUM(L25:L55)</f>
        <v>2291592709.9299998</v>
      </c>
    </row>
    <row r="25" spans="2:12" ht="73.5" outlineLevel="1" thickTop="1" thickBot="1" x14ac:dyDescent="0.25">
      <c r="B25" s="20" t="s">
        <v>121</v>
      </c>
      <c r="C25" s="21" t="s">
        <v>122</v>
      </c>
      <c r="D25" s="22">
        <v>3720500</v>
      </c>
      <c r="E25" s="22">
        <v>0</v>
      </c>
      <c r="F25" s="22">
        <v>0</v>
      </c>
      <c r="G25" s="22">
        <f t="shared" si="2"/>
        <v>3720500</v>
      </c>
      <c r="H25" s="23" t="e">
        <f t="shared" si="3"/>
        <v>#DIV/0!</v>
      </c>
      <c r="I25" s="27" t="s">
        <v>188</v>
      </c>
      <c r="J25" s="27"/>
      <c r="K25" s="27"/>
      <c r="L25" s="22">
        <v>0</v>
      </c>
    </row>
    <row r="26" spans="2:12" ht="14.25" outlineLevel="1" thickTop="1" thickBot="1" x14ac:dyDescent="0.25">
      <c r="B26" s="20" t="s">
        <v>42</v>
      </c>
      <c r="C26" s="21" t="s">
        <v>43</v>
      </c>
      <c r="D26" s="22">
        <v>300000</v>
      </c>
      <c r="E26" s="22">
        <v>300000</v>
      </c>
      <c r="F26" s="22">
        <v>80000</v>
      </c>
      <c r="G26" s="22">
        <f t="shared" si="2"/>
        <v>0</v>
      </c>
      <c r="H26" s="23">
        <f t="shared" si="3"/>
        <v>0</v>
      </c>
      <c r="I26" s="27"/>
      <c r="J26" s="27"/>
      <c r="K26" s="27"/>
      <c r="L26" s="22">
        <v>300000</v>
      </c>
    </row>
    <row r="27" spans="2:12" ht="14.25" outlineLevel="1" thickTop="1" thickBot="1" x14ac:dyDescent="0.25">
      <c r="B27" s="20" t="s">
        <v>123</v>
      </c>
      <c r="C27" s="21" t="s">
        <v>124</v>
      </c>
      <c r="D27" s="22">
        <v>3000000</v>
      </c>
      <c r="E27" s="22">
        <v>3000000</v>
      </c>
      <c r="F27" s="22">
        <v>4800000</v>
      </c>
      <c r="G27" s="22">
        <f t="shared" si="2"/>
        <v>0</v>
      </c>
      <c r="H27" s="23">
        <f t="shared" si="3"/>
        <v>0</v>
      </c>
      <c r="I27" s="27"/>
      <c r="J27" s="27"/>
      <c r="K27" s="27"/>
      <c r="L27" s="22">
        <v>3000000</v>
      </c>
    </row>
    <row r="28" spans="2:12" ht="14.25" hidden="1" outlineLevel="1" thickTop="1" thickBot="1" x14ac:dyDescent="0.25">
      <c r="B28" s="20" t="s">
        <v>112</v>
      </c>
      <c r="C28" s="21" t="s">
        <v>113</v>
      </c>
      <c r="D28" s="22">
        <v>0</v>
      </c>
      <c r="E28" s="22">
        <v>0</v>
      </c>
      <c r="F28" s="22">
        <v>0</v>
      </c>
      <c r="G28" s="22">
        <f t="shared" si="2"/>
        <v>0</v>
      </c>
      <c r="H28" s="23" t="e">
        <f t="shared" si="3"/>
        <v>#DIV/0!</v>
      </c>
      <c r="I28" s="27"/>
      <c r="J28" s="27"/>
      <c r="K28" s="27"/>
      <c r="L28" s="22">
        <v>0</v>
      </c>
    </row>
    <row r="29" spans="2:12" ht="49.5" outlineLevel="1" thickTop="1" thickBot="1" x14ac:dyDescent="0.25">
      <c r="B29" s="20" t="s">
        <v>44</v>
      </c>
      <c r="C29" s="21" t="s">
        <v>45</v>
      </c>
      <c r="D29" s="22">
        <v>24000000</v>
      </c>
      <c r="E29" s="22">
        <v>30000000</v>
      </c>
      <c r="F29" s="22">
        <v>36000000</v>
      </c>
      <c r="G29" s="22">
        <f t="shared" si="2"/>
        <v>-6000000</v>
      </c>
      <c r="H29" s="23">
        <f t="shared" si="3"/>
        <v>-0.19999999999999996</v>
      </c>
      <c r="I29" s="28" t="s">
        <v>172</v>
      </c>
      <c r="J29" s="27"/>
      <c r="K29" s="27"/>
      <c r="L29" s="22">
        <v>30000000</v>
      </c>
    </row>
    <row r="30" spans="2:12" ht="49.5" outlineLevel="1" thickTop="1" thickBot="1" x14ac:dyDescent="0.25">
      <c r="B30" s="20" t="s">
        <v>181</v>
      </c>
      <c r="C30" s="21" t="s">
        <v>182</v>
      </c>
      <c r="D30" s="22">
        <v>2500000</v>
      </c>
      <c r="E30" s="22">
        <v>1900000</v>
      </c>
      <c r="F30" s="22"/>
      <c r="G30" s="22">
        <f t="shared" si="2"/>
        <v>600000</v>
      </c>
      <c r="H30" s="23">
        <f t="shared" si="3"/>
        <v>0.31578947368421062</v>
      </c>
      <c r="I30" s="28" t="s">
        <v>200</v>
      </c>
      <c r="J30" s="27"/>
      <c r="K30" s="27"/>
      <c r="L30" s="22"/>
    </row>
    <row r="31" spans="2:12" ht="14.25" outlineLevel="1" thickTop="1" thickBot="1" x14ac:dyDescent="0.25">
      <c r="B31" s="20" t="s">
        <v>114</v>
      </c>
      <c r="C31" s="21" t="s">
        <v>115</v>
      </c>
      <c r="D31" s="22">
        <v>750000</v>
      </c>
      <c r="E31" s="22">
        <v>750000</v>
      </c>
      <c r="F31" s="22">
        <v>500000</v>
      </c>
      <c r="G31" s="22">
        <f t="shared" si="2"/>
        <v>0</v>
      </c>
      <c r="H31" s="23">
        <f t="shared" si="3"/>
        <v>0</v>
      </c>
      <c r="I31" s="27"/>
      <c r="J31" s="27"/>
      <c r="K31" s="27"/>
      <c r="L31" s="22">
        <v>450000</v>
      </c>
    </row>
    <row r="32" spans="2:12" ht="37.5" outlineLevel="1" thickTop="1" thickBot="1" x14ac:dyDescent="0.25">
      <c r="B32" s="20" t="s">
        <v>46</v>
      </c>
      <c r="C32" s="21" t="s">
        <v>47</v>
      </c>
      <c r="D32" s="22">
        <v>56847700</v>
      </c>
      <c r="E32" s="22">
        <v>60297700</v>
      </c>
      <c r="F32" s="22">
        <v>37366000</v>
      </c>
      <c r="G32" s="22">
        <f t="shared" si="2"/>
        <v>-3450000</v>
      </c>
      <c r="H32" s="23">
        <f t="shared" si="3"/>
        <v>-5.721611272071736E-2</v>
      </c>
      <c r="I32" s="27" t="s">
        <v>201</v>
      </c>
      <c r="J32" s="27"/>
      <c r="K32" s="27"/>
      <c r="L32" s="22">
        <v>60297700</v>
      </c>
    </row>
    <row r="33" spans="2:12" ht="49.5" outlineLevel="1" thickTop="1" thickBot="1" x14ac:dyDescent="0.25">
      <c r="B33" s="20" t="s">
        <v>125</v>
      </c>
      <c r="C33" s="21" t="s">
        <v>126</v>
      </c>
      <c r="D33" s="22">
        <v>100000</v>
      </c>
      <c r="E33" s="22">
        <v>0</v>
      </c>
      <c r="F33" s="22">
        <v>1200000</v>
      </c>
      <c r="G33" s="22">
        <f t="shared" si="2"/>
        <v>100000</v>
      </c>
      <c r="H33" s="33" t="e">
        <f>+D33/E33-1</f>
        <v>#DIV/0!</v>
      </c>
      <c r="I33" s="27" t="s">
        <v>189</v>
      </c>
      <c r="J33" s="27"/>
      <c r="K33" s="27"/>
      <c r="L33" s="22">
        <v>0</v>
      </c>
    </row>
    <row r="34" spans="2:12" ht="14.25" outlineLevel="1" thickTop="1" thickBot="1" x14ac:dyDescent="0.25">
      <c r="B34" s="20" t="s">
        <v>116</v>
      </c>
      <c r="C34" s="21" t="s">
        <v>117</v>
      </c>
      <c r="D34" s="22">
        <v>3000000</v>
      </c>
      <c r="E34" s="22">
        <v>3000000</v>
      </c>
      <c r="F34" s="22">
        <v>5000000</v>
      </c>
      <c r="G34" s="22">
        <f t="shared" si="2"/>
        <v>0</v>
      </c>
      <c r="H34" s="23">
        <f t="shared" si="3"/>
        <v>0</v>
      </c>
      <c r="I34" s="27"/>
      <c r="J34" s="27"/>
      <c r="K34" s="27"/>
      <c r="L34" s="22">
        <v>3000000</v>
      </c>
    </row>
    <row r="35" spans="2:12" ht="14.25" outlineLevel="1" thickTop="1" thickBot="1" x14ac:dyDescent="0.25">
      <c r="B35" s="20" t="s">
        <v>127</v>
      </c>
      <c r="C35" s="21" t="s">
        <v>128</v>
      </c>
      <c r="D35" s="22">
        <v>2200000</v>
      </c>
      <c r="E35" s="22">
        <v>2200000</v>
      </c>
      <c r="F35" s="22">
        <v>65944773.5</v>
      </c>
      <c r="G35" s="22">
        <f t="shared" si="2"/>
        <v>0</v>
      </c>
      <c r="H35" s="23">
        <f t="shared" si="3"/>
        <v>0</v>
      </c>
      <c r="I35" s="27"/>
      <c r="J35" s="27"/>
      <c r="K35" s="27"/>
      <c r="L35" s="22">
        <v>29200000</v>
      </c>
    </row>
    <row r="36" spans="2:12" ht="178.15" customHeight="1" outlineLevel="1" thickTop="1" thickBot="1" x14ac:dyDescent="0.25">
      <c r="B36" s="20" t="s">
        <v>48</v>
      </c>
      <c r="C36" s="21" t="s">
        <v>49</v>
      </c>
      <c r="D36" s="22">
        <v>207645000</v>
      </c>
      <c r="E36" s="22">
        <v>79624638.120000005</v>
      </c>
      <c r="F36" s="22">
        <v>45955000</v>
      </c>
      <c r="G36" s="22">
        <f t="shared" si="2"/>
        <v>128020361.88</v>
      </c>
      <c r="H36" s="23">
        <f t="shared" si="3"/>
        <v>1.6077983511468421</v>
      </c>
      <c r="I36" s="27" t="s">
        <v>190</v>
      </c>
      <c r="J36" s="27" t="s">
        <v>185</v>
      </c>
      <c r="K36" s="27" t="s">
        <v>186</v>
      </c>
      <c r="L36" s="22">
        <v>66800000</v>
      </c>
    </row>
    <row r="37" spans="2:12" ht="25.5" outlineLevel="1" thickTop="1" thickBot="1" x14ac:dyDescent="0.25">
      <c r="B37" s="20" t="s">
        <v>48</v>
      </c>
      <c r="C37" s="21" t="s">
        <v>129</v>
      </c>
      <c r="D37" s="22">
        <v>514039256</v>
      </c>
      <c r="E37" s="22">
        <v>468959106.88</v>
      </c>
      <c r="F37" s="22">
        <v>373097172</v>
      </c>
      <c r="G37" s="22">
        <f t="shared" si="2"/>
        <v>45080149.120000005</v>
      </c>
      <c r="H37" s="23">
        <f t="shared" si="3"/>
        <v>9.6128102554441597E-2</v>
      </c>
      <c r="I37" s="27" t="s">
        <v>163</v>
      </c>
      <c r="J37" s="27"/>
      <c r="K37" s="27"/>
      <c r="L37" s="22">
        <v>441783745</v>
      </c>
    </row>
    <row r="38" spans="2:12" ht="73.5" outlineLevel="1" thickTop="1" thickBot="1" x14ac:dyDescent="0.25">
      <c r="B38" s="20" t="s">
        <v>130</v>
      </c>
      <c r="C38" s="21" t="s">
        <v>131</v>
      </c>
      <c r="D38" s="22">
        <v>1051880919</v>
      </c>
      <c r="E38" s="22">
        <v>961918756</v>
      </c>
      <c r="F38" s="22">
        <v>1002150000</v>
      </c>
      <c r="G38" s="22">
        <f t="shared" si="2"/>
        <v>89962163</v>
      </c>
      <c r="H38" s="23">
        <f t="shared" si="3"/>
        <v>9.3523660328752367E-2</v>
      </c>
      <c r="I38" s="27" t="s">
        <v>173</v>
      </c>
      <c r="J38" s="27"/>
      <c r="K38" s="27"/>
      <c r="L38" s="22">
        <v>947918756</v>
      </c>
    </row>
    <row r="39" spans="2:12" ht="14.25" outlineLevel="1" thickTop="1" thickBot="1" x14ac:dyDescent="0.25">
      <c r="B39" s="20" t="s">
        <v>132</v>
      </c>
      <c r="C39" s="21" t="s">
        <v>133</v>
      </c>
      <c r="D39" s="22">
        <v>5500000</v>
      </c>
      <c r="E39" s="22">
        <v>5500000</v>
      </c>
      <c r="F39" s="22">
        <v>2400000</v>
      </c>
      <c r="G39" s="22">
        <f t="shared" si="2"/>
        <v>0</v>
      </c>
      <c r="H39" s="23">
        <f t="shared" si="3"/>
        <v>0</v>
      </c>
      <c r="I39" s="27"/>
      <c r="J39" s="27"/>
      <c r="K39" s="32"/>
      <c r="L39" s="22">
        <v>5500000</v>
      </c>
    </row>
    <row r="40" spans="2:12" ht="25.5" outlineLevel="1" thickTop="1" thickBot="1" x14ac:dyDescent="0.25">
      <c r="B40" s="20" t="s">
        <v>50</v>
      </c>
      <c r="C40" s="21" t="s">
        <v>51</v>
      </c>
      <c r="D40" s="22">
        <v>512688252</v>
      </c>
      <c r="E40" s="22">
        <v>562351584</v>
      </c>
      <c r="F40" s="22">
        <v>527974419</v>
      </c>
      <c r="G40" s="22">
        <f t="shared" si="2"/>
        <v>-49663332</v>
      </c>
      <c r="H40" s="23">
        <f t="shared" si="3"/>
        <v>-8.8313669620605162E-2</v>
      </c>
      <c r="I40" s="27" t="s">
        <v>191</v>
      </c>
      <c r="J40" s="27"/>
      <c r="K40" s="27"/>
      <c r="L40" s="22">
        <v>606351584</v>
      </c>
    </row>
    <row r="41" spans="2:12" ht="14.25" outlineLevel="1" thickTop="1" thickBot="1" x14ac:dyDescent="0.25">
      <c r="B41" s="20" t="s">
        <v>52</v>
      </c>
      <c r="C41" s="21" t="s">
        <v>53</v>
      </c>
      <c r="D41" s="22">
        <v>4000000</v>
      </c>
      <c r="E41" s="22">
        <v>4000000</v>
      </c>
      <c r="F41" s="22">
        <v>5100000</v>
      </c>
      <c r="G41" s="22">
        <f t="shared" si="2"/>
        <v>0</v>
      </c>
      <c r="H41" s="23">
        <f t="shared" si="3"/>
        <v>0</v>
      </c>
      <c r="I41" s="27"/>
      <c r="J41" s="27"/>
      <c r="K41" s="27"/>
      <c r="L41" s="22">
        <v>4000000</v>
      </c>
    </row>
    <row r="42" spans="2:12" ht="37.5" outlineLevel="1" thickTop="1" thickBot="1" x14ac:dyDescent="0.25">
      <c r="B42" s="20" t="s">
        <v>54</v>
      </c>
      <c r="C42" s="21" t="s">
        <v>55</v>
      </c>
      <c r="D42" s="22">
        <v>600000</v>
      </c>
      <c r="E42" s="22">
        <v>550000</v>
      </c>
      <c r="F42" s="22">
        <v>550000</v>
      </c>
      <c r="G42" s="22">
        <f t="shared" si="2"/>
        <v>50000</v>
      </c>
      <c r="H42" s="23">
        <f t="shared" si="3"/>
        <v>9.0909090909090828E-2</v>
      </c>
      <c r="I42" s="27" t="s">
        <v>192</v>
      </c>
      <c r="J42" s="27"/>
      <c r="K42" s="27"/>
      <c r="L42" s="22">
        <v>550000</v>
      </c>
    </row>
    <row r="43" spans="2:12" ht="37.5" outlineLevel="1" thickTop="1" thickBot="1" x14ac:dyDescent="0.25">
      <c r="B43" s="20" t="s">
        <v>56</v>
      </c>
      <c r="C43" s="21" t="s">
        <v>57</v>
      </c>
      <c r="D43" s="22">
        <v>6500000</v>
      </c>
      <c r="E43" s="22">
        <v>6000000</v>
      </c>
      <c r="F43" s="22">
        <v>6000000</v>
      </c>
      <c r="G43" s="22">
        <f t="shared" si="2"/>
        <v>500000</v>
      </c>
      <c r="H43" s="23">
        <f t="shared" si="3"/>
        <v>8.3333333333333259E-2</v>
      </c>
      <c r="I43" s="28" t="s">
        <v>174</v>
      </c>
      <c r="J43" s="28"/>
      <c r="K43" s="28"/>
      <c r="L43" s="22">
        <v>6000000</v>
      </c>
    </row>
    <row r="44" spans="2:12" ht="37.5" outlineLevel="1" thickTop="1" thickBot="1" x14ac:dyDescent="0.25">
      <c r="B44" s="20" t="s">
        <v>58</v>
      </c>
      <c r="C44" s="21" t="s">
        <v>59</v>
      </c>
      <c r="D44" s="22">
        <v>6500000</v>
      </c>
      <c r="E44" s="22">
        <v>5800000</v>
      </c>
      <c r="F44" s="22">
        <v>5800000</v>
      </c>
      <c r="G44" s="22">
        <f t="shared" si="2"/>
        <v>700000</v>
      </c>
      <c r="H44" s="23">
        <f t="shared" si="3"/>
        <v>0.1206896551724137</v>
      </c>
      <c r="I44" s="28" t="s">
        <v>174</v>
      </c>
      <c r="J44" s="28"/>
      <c r="K44" s="28"/>
      <c r="L44" s="22">
        <v>5800000</v>
      </c>
    </row>
    <row r="45" spans="2:12" ht="14.25" hidden="1" outlineLevel="1" thickTop="1" thickBot="1" x14ac:dyDescent="0.25">
      <c r="B45" s="20" t="s">
        <v>134</v>
      </c>
      <c r="C45" s="21" t="s">
        <v>135</v>
      </c>
      <c r="D45" s="22">
        <v>0</v>
      </c>
      <c r="E45" s="22">
        <v>0</v>
      </c>
      <c r="F45" s="22">
        <v>240000</v>
      </c>
      <c r="G45" s="22">
        <f t="shared" si="2"/>
        <v>0</v>
      </c>
      <c r="H45" s="23" t="e">
        <f t="shared" si="3"/>
        <v>#DIV/0!</v>
      </c>
      <c r="I45" s="27"/>
      <c r="J45" s="27"/>
      <c r="K45" s="27"/>
      <c r="L45" s="22">
        <v>0</v>
      </c>
    </row>
    <row r="46" spans="2:12" ht="25.5" outlineLevel="1" thickTop="1" thickBot="1" x14ac:dyDescent="0.25">
      <c r="B46" s="20" t="s">
        <v>60</v>
      </c>
      <c r="C46" s="21" t="s">
        <v>61</v>
      </c>
      <c r="D46" s="22">
        <v>80540924.939999998</v>
      </c>
      <c r="E46" s="22">
        <v>77540924.939999998</v>
      </c>
      <c r="F46" s="22">
        <v>77540924.890000001</v>
      </c>
      <c r="G46" s="22">
        <f t="shared" si="2"/>
        <v>3000000</v>
      </c>
      <c r="H46" s="23">
        <f t="shared" si="3"/>
        <v>3.8689247030795126E-2</v>
      </c>
      <c r="I46" s="27" t="s">
        <v>193</v>
      </c>
      <c r="J46" s="27"/>
      <c r="K46" s="27"/>
      <c r="L46" s="22">
        <v>77540924.930000007</v>
      </c>
    </row>
    <row r="47" spans="2:12" ht="37.5" outlineLevel="1" thickTop="1" thickBot="1" x14ac:dyDescent="0.25">
      <c r="B47" s="20" t="s">
        <v>136</v>
      </c>
      <c r="C47" s="21" t="s">
        <v>137</v>
      </c>
      <c r="D47" s="22">
        <v>12000000</v>
      </c>
      <c r="E47" s="22">
        <v>13500000</v>
      </c>
      <c r="F47" s="22">
        <v>1000000</v>
      </c>
      <c r="G47" s="22">
        <f t="shared" si="2"/>
        <v>-1500000</v>
      </c>
      <c r="H47" s="23">
        <f t="shared" si="3"/>
        <v>-0.11111111111111116</v>
      </c>
      <c r="I47" s="27" t="s">
        <v>202</v>
      </c>
      <c r="J47" s="27"/>
      <c r="K47" s="27"/>
      <c r="L47" s="22">
        <v>500000</v>
      </c>
    </row>
    <row r="48" spans="2:12" ht="25.5" hidden="1" outlineLevel="1" thickTop="1" thickBot="1" x14ac:dyDescent="0.25">
      <c r="B48" s="20" t="s">
        <v>138</v>
      </c>
      <c r="C48" s="21" t="s">
        <v>139</v>
      </c>
      <c r="D48" s="22">
        <v>0</v>
      </c>
      <c r="E48" s="22">
        <v>0</v>
      </c>
      <c r="F48" s="22">
        <v>540000</v>
      </c>
      <c r="G48" s="22">
        <f t="shared" si="2"/>
        <v>0</v>
      </c>
      <c r="H48" s="23" t="e">
        <f t="shared" si="3"/>
        <v>#DIV/0!</v>
      </c>
      <c r="I48" s="27" t="s">
        <v>162</v>
      </c>
      <c r="J48" s="27"/>
      <c r="K48" s="27"/>
      <c r="L48" s="22">
        <v>0</v>
      </c>
    </row>
    <row r="49" spans="2:12" ht="14.25" hidden="1" outlineLevel="1" thickTop="1" thickBot="1" x14ac:dyDescent="0.25">
      <c r="B49" s="20" t="s">
        <v>140</v>
      </c>
      <c r="C49" s="21" t="s">
        <v>141</v>
      </c>
      <c r="D49" s="22">
        <v>0</v>
      </c>
      <c r="E49" s="22">
        <v>0</v>
      </c>
      <c r="F49" s="22">
        <v>0</v>
      </c>
      <c r="G49" s="22">
        <f t="shared" si="2"/>
        <v>0</v>
      </c>
      <c r="H49" s="23" t="e">
        <f t="shared" si="3"/>
        <v>#DIV/0!</v>
      </c>
      <c r="I49" s="27"/>
      <c r="J49" s="27"/>
      <c r="K49" s="27"/>
      <c r="L49" s="22">
        <v>0</v>
      </c>
    </row>
    <row r="50" spans="2:12" ht="14.25" outlineLevel="1" thickTop="1" thickBot="1" x14ac:dyDescent="0.25">
      <c r="B50" s="20" t="s">
        <v>62</v>
      </c>
      <c r="C50" s="21" t="s">
        <v>63</v>
      </c>
      <c r="D50" s="22">
        <v>500000</v>
      </c>
      <c r="E50" s="22">
        <v>500000</v>
      </c>
      <c r="F50" s="22">
        <v>600000</v>
      </c>
      <c r="G50" s="22">
        <f t="shared" si="2"/>
        <v>0</v>
      </c>
      <c r="H50" s="23">
        <f t="shared" si="3"/>
        <v>0</v>
      </c>
      <c r="I50" s="27"/>
      <c r="J50" s="27"/>
      <c r="K50" s="27"/>
      <c r="L50" s="22">
        <v>500000</v>
      </c>
    </row>
    <row r="51" spans="2:12" ht="14.25" outlineLevel="1" thickTop="1" thickBot="1" x14ac:dyDescent="0.25">
      <c r="B51" s="20" t="s">
        <v>64</v>
      </c>
      <c r="C51" s="21" t="s">
        <v>65</v>
      </c>
      <c r="D51" s="22">
        <v>1000000</v>
      </c>
      <c r="E51" s="22">
        <v>1000000</v>
      </c>
      <c r="F51" s="22">
        <v>1000000</v>
      </c>
      <c r="G51" s="22">
        <f t="shared" si="2"/>
        <v>0</v>
      </c>
      <c r="H51" s="23">
        <f t="shared" si="3"/>
        <v>0</v>
      </c>
      <c r="I51" s="27"/>
      <c r="J51" s="27"/>
      <c r="K51" s="27"/>
      <c r="L51" s="22">
        <v>1000000</v>
      </c>
    </row>
    <row r="52" spans="2:12" ht="24" hidden="1" outlineLevel="1" thickTop="1" thickBot="1" x14ac:dyDescent="0.25">
      <c r="B52" s="20" t="s">
        <v>142</v>
      </c>
      <c r="C52" s="21" t="s">
        <v>143</v>
      </c>
      <c r="D52" s="22">
        <v>0</v>
      </c>
      <c r="E52" s="22">
        <v>0</v>
      </c>
      <c r="F52" s="22">
        <v>0</v>
      </c>
      <c r="G52" s="22">
        <f t="shared" si="2"/>
        <v>0</v>
      </c>
      <c r="H52" s="23" t="e">
        <f t="shared" si="3"/>
        <v>#DIV/0!</v>
      </c>
      <c r="I52" s="27"/>
      <c r="J52" s="27"/>
      <c r="K52" s="27"/>
      <c r="L52" s="22">
        <v>0</v>
      </c>
    </row>
    <row r="53" spans="2:12" ht="14.25" outlineLevel="1" thickTop="1" thickBot="1" x14ac:dyDescent="0.25">
      <c r="B53" s="20" t="s">
        <v>66</v>
      </c>
      <c r="C53" s="21" t="s">
        <v>67</v>
      </c>
      <c r="D53" s="22">
        <v>1000000</v>
      </c>
      <c r="E53" s="22">
        <v>1000000</v>
      </c>
      <c r="F53" s="22">
        <v>1100000</v>
      </c>
      <c r="G53" s="22">
        <f t="shared" si="2"/>
        <v>0</v>
      </c>
      <c r="H53" s="23">
        <f t="shared" si="3"/>
        <v>0</v>
      </c>
      <c r="I53" s="27"/>
      <c r="J53" s="27"/>
      <c r="K53" s="27"/>
      <c r="L53" s="22">
        <v>1000000</v>
      </c>
    </row>
    <row r="54" spans="2:12" ht="14.25" outlineLevel="1" thickTop="1" thickBot="1" x14ac:dyDescent="0.25">
      <c r="B54" s="20" t="s">
        <v>68</v>
      </c>
      <c r="C54" s="21" t="s">
        <v>69</v>
      </c>
      <c r="D54" s="22">
        <v>100000</v>
      </c>
      <c r="E54" s="22">
        <v>100000</v>
      </c>
      <c r="F54" s="22">
        <v>100000</v>
      </c>
      <c r="G54" s="22">
        <f t="shared" si="2"/>
        <v>0</v>
      </c>
      <c r="H54" s="23">
        <f t="shared" si="3"/>
        <v>0</v>
      </c>
      <c r="I54" s="27"/>
      <c r="J54" s="27"/>
      <c r="K54" s="27"/>
      <c r="L54" s="22">
        <v>100000</v>
      </c>
    </row>
    <row r="55" spans="2:12" ht="19.5" hidden="1" customHeight="1" outlineLevel="1" thickTop="1" thickBot="1" x14ac:dyDescent="0.25">
      <c r="B55" s="20" t="s">
        <v>70</v>
      </c>
      <c r="C55" s="21" t="s">
        <v>71</v>
      </c>
      <c r="D55" s="22">
        <v>0</v>
      </c>
      <c r="E55" s="22">
        <v>0</v>
      </c>
      <c r="F55" s="22">
        <v>0</v>
      </c>
      <c r="G55" s="22">
        <f t="shared" si="2"/>
        <v>0</v>
      </c>
      <c r="H55" s="23" t="e">
        <f t="shared" si="3"/>
        <v>#DIV/0!</v>
      </c>
      <c r="I55" s="27"/>
      <c r="J55" s="27"/>
      <c r="K55" s="27"/>
      <c r="L55" s="22">
        <v>0</v>
      </c>
    </row>
    <row r="56" spans="2:12" ht="19.5" customHeight="1" thickTop="1" thickBot="1" x14ac:dyDescent="0.25">
      <c r="B56" s="15">
        <v>2</v>
      </c>
      <c r="C56" s="16" t="s">
        <v>72</v>
      </c>
      <c r="D56" s="17">
        <f>SUM(D57:D71)</f>
        <v>7785500</v>
      </c>
      <c r="E56" s="17">
        <f>SUM(E57:E71)</f>
        <v>6925000</v>
      </c>
      <c r="F56" s="18">
        <f t="shared" ref="F56" si="4">SUM(F57:F71)</f>
        <v>7660000</v>
      </c>
      <c r="G56" s="18">
        <f t="shared" si="2"/>
        <v>860500</v>
      </c>
      <c r="H56" s="19">
        <f t="shared" si="3"/>
        <v>0.12425992779783401</v>
      </c>
      <c r="I56" s="29"/>
      <c r="J56" s="29"/>
      <c r="K56" s="29"/>
      <c r="L56" s="17">
        <f>SUM(L57:L71)</f>
        <v>6925000</v>
      </c>
    </row>
    <row r="57" spans="2:12" ht="14.25" hidden="1" outlineLevel="1" thickTop="1" thickBot="1" x14ac:dyDescent="0.25">
      <c r="B57" s="20" t="s">
        <v>144</v>
      </c>
      <c r="C57" s="21" t="s">
        <v>145</v>
      </c>
      <c r="D57" s="22">
        <v>0</v>
      </c>
      <c r="E57" s="22">
        <v>0</v>
      </c>
      <c r="F57" s="22">
        <v>0</v>
      </c>
      <c r="G57" s="22">
        <f t="shared" si="2"/>
        <v>0</v>
      </c>
      <c r="H57" s="23" t="e">
        <f t="shared" si="3"/>
        <v>#DIV/0!</v>
      </c>
      <c r="I57" s="27"/>
      <c r="J57" s="27"/>
      <c r="K57" s="27"/>
      <c r="L57" s="22">
        <v>0</v>
      </c>
    </row>
    <row r="58" spans="2:12" ht="25.5" hidden="1" outlineLevel="1" thickTop="1" thickBot="1" x14ac:dyDescent="0.25">
      <c r="B58" s="20" t="s">
        <v>146</v>
      </c>
      <c r="C58" s="21" t="s">
        <v>147</v>
      </c>
      <c r="D58" s="22">
        <v>0</v>
      </c>
      <c r="E58" s="22">
        <v>0</v>
      </c>
      <c r="F58" s="22">
        <v>150000</v>
      </c>
      <c r="G58" s="22">
        <f t="shared" si="2"/>
        <v>0</v>
      </c>
      <c r="H58" s="23" t="e">
        <f t="shared" si="3"/>
        <v>#DIV/0!</v>
      </c>
      <c r="I58" s="27" t="s">
        <v>162</v>
      </c>
      <c r="J58" s="27"/>
      <c r="K58" s="27"/>
      <c r="L58" s="22">
        <v>0</v>
      </c>
    </row>
    <row r="59" spans="2:12" ht="14.25" outlineLevel="1" thickTop="1" thickBot="1" x14ac:dyDescent="0.25">
      <c r="B59" s="20" t="s">
        <v>73</v>
      </c>
      <c r="C59" s="21" t="s">
        <v>74</v>
      </c>
      <c r="D59" s="22">
        <v>1100000</v>
      </c>
      <c r="E59" s="22">
        <v>1100000</v>
      </c>
      <c r="F59" s="22">
        <v>1170000</v>
      </c>
      <c r="G59" s="22">
        <f t="shared" si="2"/>
        <v>0</v>
      </c>
      <c r="H59" s="23">
        <f t="shared" si="3"/>
        <v>0</v>
      </c>
      <c r="I59" s="27"/>
      <c r="J59" s="27"/>
      <c r="K59" s="27"/>
      <c r="L59" s="22">
        <v>1100000</v>
      </c>
    </row>
    <row r="60" spans="2:12" ht="14.25" hidden="1" outlineLevel="1" thickTop="1" thickBot="1" x14ac:dyDescent="0.25">
      <c r="B60" s="20" t="s">
        <v>75</v>
      </c>
      <c r="C60" s="21" t="s">
        <v>76</v>
      </c>
      <c r="D60" s="22">
        <v>0</v>
      </c>
      <c r="E60" s="22">
        <v>0</v>
      </c>
      <c r="F60" s="22">
        <v>0</v>
      </c>
      <c r="G60" s="22">
        <f t="shared" si="2"/>
        <v>0</v>
      </c>
      <c r="H60" s="23" t="e">
        <f t="shared" si="3"/>
        <v>#DIV/0!</v>
      </c>
      <c r="I60" s="27"/>
      <c r="J60" s="27"/>
      <c r="K60" s="27"/>
      <c r="L60" s="22">
        <v>0</v>
      </c>
    </row>
    <row r="61" spans="2:12" ht="14.25" outlineLevel="1" thickTop="1" thickBot="1" x14ac:dyDescent="0.25">
      <c r="B61" s="20" t="s">
        <v>77</v>
      </c>
      <c r="C61" s="21" t="s">
        <v>78</v>
      </c>
      <c r="D61" s="22">
        <v>200000</v>
      </c>
      <c r="E61" s="22">
        <v>200000</v>
      </c>
      <c r="F61" s="22">
        <v>255000</v>
      </c>
      <c r="G61" s="22">
        <f t="shared" si="2"/>
        <v>0</v>
      </c>
      <c r="H61" s="23">
        <f t="shared" si="3"/>
        <v>0</v>
      </c>
      <c r="I61" s="27"/>
      <c r="J61" s="27"/>
      <c r="K61" s="27"/>
      <c r="L61" s="22">
        <v>200000</v>
      </c>
    </row>
    <row r="62" spans="2:12" ht="37.5" hidden="1" outlineLevel="1" thickTop="1" thickBot="1" x14ac:dyDescent="0.25">
      <c r="B62" s="20" t="s">
        <v>79</v>
      </c>
      <c r="C62" s="21" t="s">
        <v>80</v>
      </c>
      <c r="D62" s="22">
        <v>0</v>
      </c>
      <c r="E62" s="22">
        <v>0</v>
      </c>
      <c r="F62" s="22">
        <v>0</v>
      </c>
      <c r="G62" s="22">
        <f t="shared" si="2"/>
        <v>0</v>
      </c>
      <c r="H62" s="23" t="e">
        <f t="shared" si="3"/>
        <v>#DIV/0!</v>
      </c>
      <c r="I62" s="27" t="s">
        <v>175</v>
      </c>
      <c r="J62" s="27"/>
      <c r="K62" s="27"/>
      <c r="L62" s="22">
        <v>0</v>
      </c>
    </row>
    <row r="63" spans="2:12" ht="37.5" hidden="1" outlineLevel="1" thickTop="1" thickBot="1" x14ac:dyDescent="0.25">
      <c r="B63" s="20" t="s">
        <v>81</v>
      </c>
      <c r="C63" s="21" t="s">
        <v>82</v>
      </c>
      <c r="D63" s="22">
        <v>0</v>
      </c>
      <c r="E63" s="22">
        <v>0</v>
      </c>
      <c r="F63" s="22">
        <v>0</v>
      </c>
      <c r="G63" s="22">
        <f t="shared" si="2"/>
        <v>0</v>
      </c>
      <c r="H63" s="23" t="e">
        <f t="shared" si="3"/>
        <v>#DIV/0!</v>
      </c>
      <c r="I63" s="27" t="s">
        <v>175</v>
      </c>
      <c r="J63" s="27"/>
      <c r="K63" s="27"/>
      <c r="L63" s="22">
        <v>0</v>
      </c>
    </row>
    <row r="64" spans="2:12" ht="14.25" outlineLevel="1" thickTop="1" thickBot="1" x14ac:dyDescent="0.25">
      <c r="B64" s="20" t="s">
        <v>83</v>
      </c>
      <c r="C64" s="21" t="s">
        <v>84</v>
      </c>
      <c r="D64" s="22">
        <v>500000</v>
      </c>
      <c r="E64" s="22">
        <v>500000</v>
      </c>
      <c r="F64" s="22">
        <v>560000</v>
      </c>
      <c r="G64" s="22">
        <f t="shared" si="2"/>
        <v>0</v>
      </c>
      <c r="H64" s="23">
        <f t="shared" si="3"/>
        <v>0</v>
      </c>
      <c r="I64" s="27"/>
      <c r="J64" s="27"/>
      <c r="K64" s="27"/>
      <c r="L64" s="22">
        <v>500000</v>
      </c>
    </row>
    <row r="65" spans="2:12" ht="97.5" outlineLevel="1" thickTop="1" thickBot="1" x14ac:dyDescent="0.25">
      <c r="B65" s="20" t="s">
        <v>148</v>
      </c>
      <c r="C65" s="21" t="s">
        <v>149</v>
      </c>
      <c r="D65" s="22">
        <v>200000</v>
      </c>
      <c r="E65" s="22">
        <v>125000</v>
      </c>
      <c r="F65" s="22">
        <v>125000</v>
      </c>
      <c r="G65" s="22">
        <f t="shared" si="2"/>
        <v>75000</v>
      </c>
      <c r="H65" s="23">
        <f t="shared" si="3"/>
        <v>0.60000000000000009</v>
      </c>
      <c r="I65" s="27" t="s">
        <v>203</v>
      </c>
      <c r="J65" s="27"/>
      <c r="K65" s="27"/>
      <c r="L65" s="22">
        <v>125000</v>
      </c>
    </row>
    <row r="66" spans="2:12" ht="25.5" outlineLevel="1" thickTop="1" thickBot="1" x14ac:dyDescent="0.25">
      <c r="B66" s="20" t="s">
        <v>85</v>
      </c>
      <c r="C66" s="21" t="s">
        <v>86</v>
      </c>
      <c r="D66" s="22">
        <v>1285500</v>
      </c>
      <c r="E66" s="22">
        <v>1500000</v>
      </c>
      <c r="F66" s="22">
        <v>1580000</v>
      </c>
      <c r="G66" s="22">
        <f t="shared" si="2"/>
        <v>-214500</v>
      </c>
      <c r="H66" s="23">
        <f t="shared" si="3"/>
        <v>-0.14300000000000002</v>
      </c>
      <c r="I66" s="27" t="s">
        <v>204</v>
      </c>
      <c r="J66" s="27"/>
      <c r="K66" s="27"/>
      <c r="L66" s="22">
        <v>1500000</v>
      </c>
    </row>
    <row r="67" spans="2:12" ht="14.25" outlineLevel="1" thickTop="1" thickBot="1" x14ac:dyDescent="0.25">
      <c r="B67" s="20" t="s">
        <v>87</v>
      </c>
      <c r="C67" s="21" t="s">
        <v>88</v>
      </c>
      <c r="D67" s="22">
        <v>1000000</v>
      </c>
      <c r="E67" s="22">
        <v>0</v>
      </c>
      <c r="F67" s="22">
        <v>0</v>
      </c>
      <c r="G67" s="22">
        <f t="shared" si="2"/>
        <v>1000000</v>
      </c>
      <c r="H67" s="23" t="e">
        <f t="shared" si="3"/>
        <v>#DIV/0!</v>
      </c>
      <c r="I67" s="27" t="s">
        <v>194</v>
      </c>
      <c r="J67" s="27"/>
      <c r="K67" s="27"/>
      <c r="L67" s="22">
        <v>0</v>
      </c>
    </row>
    <row r="68" spans="2:12" ht="14.25" outlineLevel="1" thickTop="1" thickBot="1" x14ac:dyDescent="0.25">
      <c r="B68" s="20" t="s">
        <v>89</v>
      </c>
      <c r="C68" s="21" t="s">
        <v>90</v>
      </c>
      <c r="D68" s="22">
        <v>3000000</v>
      </c>
      <c r="E68" s="22">
        <v>3000000</v>
      </c>
      <c r="F68" s="22">
        <v>3200000</v>
      </c>
      <c r="G68" s="22">
        <f t="shared" si="2"/>
        <v>0</v>
      </c>
      <c r="H68" s="23">
        <f t="shared" si="3"/>
        <v>0</v>
      </c>
      <c r="I68" s="27"/>
      <c r="J68" s="27"/>
      <c r="K68" s="27"/>
      <c r="L68" s="22">
        <v>3000000</v>
      </c>
    </row>
    <row r="69" spans="2:12" ht="37.5" hidden="1" outlineLevel="1" thickTop="1" thickBot="1" x14ac:dyDescent="0.25">
      <c r="B69" s="20" t="s">
        <v>150</v>
      </c>
      <c r="C69" s="21" t="s">
        <v>151</v>
      </c>
      <c r="D69" s="22">
        <v>0</v>
      </c>
      <c r="E69" s="22">
        <v>0</v>
      </c>
      <c r="F69" s="22">
        <v>0</v>
      </c>
      <c r="G69" s="22">
        <f t="shared" si="2"/>
        <v>0</v>
      </c>
      <c r="H69" s="23" t="e">
        <f t="shared" si="3"/>
        <v>#DIV/0!</v>
      </c>
      <c r="I69" s="27" t="s">
        <v>175</v>
      </c>
      <c r="J69" s="27"/>
      <c r="K69" s="27"/>
      <c r="L69" s="22">
        <v>0</v>
      </c>
    </row>
    <row r="70" spans="2:12" ht="14.25" outlineLevel="1" thickTop="1" thickBot="1" x14ac:dyDescent="0.25">
      <c r="B70" s="20" t="s">
        <v>91</v>
      </c>
      <c r="C70" s="21" t="s">
        <v>92</v>
      </c>
      <c r="D70" s="22">
        <v>100000</v>
      </c>
      <c r="E70" s="22">
        <v>100000</v>
      </c>
      <c r="F70" s="22">
        <v>180000</v>
      </c>
      <c r="G70" s="22">
        <f t="shared" si="2"/>
        <v>0</v>
      </c>
      <c r="H70" s="23">
        <f t="shared" si="3"/>
        <v>0</v>
      </c>
      <c r="I70" s="27"/>
      <c r="J70" s="27"/>
      <c r="K70" s="27"/>
      <c r="L70" s="22">
        <v>100000</v>
      </c>
    </row>
    <row r="71" spans="2:12" ht="14.25" outlineLevel="1" thickTop="1" thickBot="1" x14ac:dyDescent="0.25">
      <c r="B71" s="20" t="s">
        <v>93</v>
      </c>
      <c r="C71" s="21" t="s">
        <v>94</v>
      </c>
      <c r="D71" s="22">
        <v>400000</v>
      </c>
      <c r="E71" s="22">
        <v>400000</v>
      </c>
      <c r="F71" s="22">
        <v>440000</v>
      </c>
      <c r="G71" s="22">
        <f t="shared" si="2"/>
        <v>0</v>
      </c>
      <c r="H71" s="23">
        <f t="shared" si="3"/>
        <v>0</v>
      </c>
      <c r="I71" s="27"/>
      <c r="J71" s="27"/>
      <c r="K71" s="27"/>
      <c r="L71" s="22">
        <v>400000</v>
      </c>
    </row>
    <row r="72" spans="2:12" ht="19.5" customHeight="1" thickTop="1" thickBot="1" x14ac:dyDescent="0.25">
      <c r="B72" s="15" t="s">
        <v>95</v>
      </c>
      <c r="C72" s="16" t="s">
        <v>96</v>
      </c>
      <c r="D72" s="17">
        <f>SUM(D73:D78)</f>
        <v>38171000</v>
      </c>
      <c r="E72" s="17">
        <f>SUM(E73:E78)</f>
        <v>511346649</v>
      </c>
      <c r="F72" s="18">
        <f>SUM(F73:F78)</f>
        <v>50055360.519999996</v>
      </c>
      <c r="G72" s="18">
        <f t="shared" ref="G72:G89" si="5">+D72-E72</f>
        <v>-473175649</v>
      </c>
      <c r="H72" s="19">
        <f t="shared" ref="H72:H89" si="6">+D72/E72-1</f>
        <v>-0.92535200910253745</v>
      </c>
      <c r="I72" s="29"/>
      <c r="J72" s="29"/>
      <c r="K72" s="29"/>
      <c r="L72" s="17">
        <f>SUM(L73:L78)</f>
        <v>510946649</v>
      </c>
    </row>
    <row r="73" spans="2:12" ht="14.25" hidden="1" outlineLevel="1" thickTop="1" thickBot="1" x14ac:dyDescent="0.25">
      <c r="B73" s="20" t="s">
        <v>152</v>
      </c>
      <c r="C73" s="21" t="s">
        <v>153</v>
      </c>
      <c r="D73" s="22">
        <v>0</v>
      </c>
      <c r="E73" s="22">
        <v>0</v>
      </c>
      <c r="F73" s="22">
        <v>0</v>
      </c>
      <c r="G73" s="22">
        <f t="shared" si="5"/>
        <v>0</v>
      </c>
      <c r="H73" s="23" t="e">
        <f t="shared" si="6"/>
        <v>#DIV/0!</v>
      </c>
      <c r="I73" s="27"/>
      <c r="J73" s="27"/>
      <c r="K73" s="27"/>
      <c r="L73" s="22">
        <v>0</v>
      </c>
    </row>
    <row r="74" spans="2:12" ht="25.5" hidden="1" outlineLevel="1" thickTop="1" thickBot="1" x14ac:dyDescent="0.25">
      <c r="B74" s="20" t="s">
        <v>154</v>
      </c>
      <c r="C74" s="21" t="s">
        <v>155</v>
      </c>
      <c r="D74" s="22">
        <v>0</v>
      </c>
      <c r="E74" s="22">
        <v>0</v>
      </c>
      <c r="F74" s="22">
        <v>129500</v>
      </c>
      <c r="G74" s="22">
        <f t="shared" si="5"/>
        <v>0</v>
      </c>
      <c r="H74" s="23" t="e">
        <f t="shared" si="6"/>
        <v>#DIV/0!</v>
      </c>
      <c r="I74" s="27" t="s">
        <v>162</v>
      </c>
      <c r="J74" s="27"/>
      <c r="K74" s="27"/>
      <c r="L74" s="22">
        <v>0</v>
      </c>
    </row>
    <row r="75" spans="2:12" ht="25.5" hidden="1" outlineLevel="1" thickTop="1" thickBot="1" x14ac:dyDescent="0.25">
      <c r="B75" s="20" t="s">
        <v>97</v>
      </c>
      <c r="C75" s="21" t="s">
        <v>98</v>
      </c>
      <c r="D75" s="22">
        <v>0</v>
      </c>
      <c r="E75" s="22">
        <v>0</v>
      </c>
      <c r="F75" s="22">
        <v>187000</v>
      </c>
      <c r="G75" s="22">
        <f t="shared" si="5"/>
        <v>0</v>
      </c>
      <c r="H75" s="23" t="e">
        <f t="shared" si="6"/>
        <v>#DIV/0!</v>
      </c>
      <c r="I75" s="27" t="s">
        <v>162</v>
      </c>
      <c r="J75" s="27"/>
      <c r="K75" s="27"/>
      <c r="L75" s="22">
        <v>0</v>
      </c>
    </row>
    <row r="76" spans="2:12" ht="109.5" outlineLevel="1" thickTop="1" thickBot="1" x14ac:dyDescent="0.25">
      <c r="B76" s="20" t="s">
        <v>165</v>
      </c>
      <c r="C76" s="21" t="s">
        <v>166</v>
      </c>
      <c r="D76" s="22">
        <v>1400000</v>
      </c>
      <c r="E76" s="22">
        <v>1586500</v>
      </c>
      <c r="F76" s="22"/>
      <c r="G76" s="22">
        <f t="shared" ref="G76:G77" si="7">+D76-E76</f>
        <v>-186500</v>
      </c>
      <c r="H76" s="23">
        <v>1</v>
      </c>
      <c r="I76" s="27" t="s">
        <v>195</v>
      </c>
      <c r="J76" s="27"/>
      <c r="K76" s="27"/>
      <c r="L76" s="22">
        <v>1186500</v>
      </c>
    </row>
    <row r="77" spans="2:12" ht="55.9" customHeight="1" outlineLevel="1" thickTop="1" thickBot="1" x14ac:dyDescent="0.25">
      <c r="B77" s="20" t="s">
        <v>183</v>
      </c>
      <c r="C77" s="21" t="s">
        <v>184</v>
      </c>
      <c r="D77" s="22">
        <v>1700000</v>
      </c>
      <c r="E77" s="22">
        <v>0</v>
      </c>
      <c r="F77" s="22"/>
      <c r="G77" s="22">
        <f t="shared" si="7"/>
        <v>1700000</v>
      </c>
      <c r="H77" s="23">
        <v>1</v>
      </c>
      <c r="I77" s="27" t="s">
        <v>196</v>
      </c>
      <c r="J77" s="27"/>
      <c r="K77" s="27"/>
      <c r="L77" s="22"/>
    </row>
    <row r="78" spans="2:12" ht="25.5" outlineLevel="1" thickTop="1" thickBot="1" x14ac:dyDescent="0.25">
      <c r="B78" s="20" t="s">
        <v>99</v>
      </c>
      <c r="C78" s="21" t="s">
        <v>100</v>
      </c>
      <c r="D78" s="22">
        <v>35071000</v>
      </c>
      <c r="E78" s="22">
        <v>509760149</v>
      </c>
      <c r="F78" s="22">
        <v>49738860.519999996</v>
      </c>
      <c r="G78" s="22">
        <f t="shared" si="5"/>
        <v>-474689149</v>
      </c>
      <c r="H78" s="23">
        <f t="shared" si="6"/>
        <v>-0.93120097742281538</v>
      </c>
      <c r="I78" s="27" t="s">
        <v>205</v>
      </c>
      <c r="J78" s="27"/>
      <c r="K78" s="27"/>
      <c r="L78" s="22">
        <v>509760149</v>
      </c>
    </row>
    <row r="79" spans="2:12" ht="19.5" customHeight="1" thickTop="1" thickBot="1" x14ac:dyDescent="0.25">
      <c r="B79" s="15">
        <v>6</v>
      </c>
      <c r="C79" s="16" t="s">
        <v>101</v>
      </c>
      <c r="D79" s="17">
        <f>SUM(D80:D86)</f>
        <v>132300000</v>
      </c>
      <c r="E79" s="17">
        <f>SUM(E80:E86)</f>
        <v>142700000</v>
      </c>
      <c r="F79" s="18">
        <f t="shared" ref="F79" si="8">SUM(F80:F86)</f>
        <v>140742424</v>
      </c>
      <c r="G79" s="18">
        <f t="shared" si="5"/>
        <v>-10400000</v>
      </c>
      <c r="H79" s="19">
        <f t="shared" si="6"/>
        <v>-7.2880168185003535E-2</v>
      </c>
      <c r="I79" s="29"/>
      <c r="J79" s="29"/>
      <c r="K79" s="29"/>
      <c r="L79" s="17">
        <f>SUM(L80:L86)</f>
        <v>141300000</v>
      </c>
    </row>
    <row r="80" spans="2:12" ht="25.5" outlineLevel="1" thickTop="1" thickBot="1" x14ac:dyDescent="0.25">
      <c r="B80" s="20" t="s">
        <v>102</v>
      </c>
      <c r="C80" s="21" t="s">
        <v>103</v>
      </c>
      <c r="D80" s="22">
        <v>10000000</v>
      </c>
      <c r="E80" s="22">
        <v>8000000</v>
      </c>
      <c r="F80" s="22">
        <v>0</v>
      </c>
      <c r="G80" s="22">
        <f t="shared" si="5"/>
        <v>2000000</v>
      </c>
      <c r="H80" s="23">
        <f>+D80/E80-1</f>
        <v>0.25</v>
      </c>
      <c r="I80" s="27" t="s">
        <v>176</v>
      </c>
      <c r="J80" s="27"/>
      <c r="K80" s="27"/>
      <c r="L80" s="22">
        <v>4000000</v>
      </c>
    </row>
    <row r="81" spans="2:12" ht="14.25" outlineLevel="1" thickTop="1" thickBot="1" x14ac:dyDescent="0.25">
      <c r="B81" s="20" t="s">
        <v>104</v>
      </c>
      <c r="C81" s="21" t="s">
        <v>105</v>
      </c>
      <c r="D81" s="22">
        <v>1000000</v>
      </c>
      <c r="E81" s="22">
        <v>1000000</v>
      </c>
      <c r="F81" s="22">
        <v>2200000</v>
      </c>
      <c r="G81" s="22">
        <f t="shared" si="5"/>
        <v>0</v>
      </c>
      <c r="H81" s="23">
        <f>+D81/E81-1</f>
        <v>0</v>
      </c>
      <c r="I81" s="27"/>
      <c r="J81" s="27"/>
      <c r="K81" s="27"/>
      <c r="L81" s="22">
        <v>1000000</v>
      </c>
    </row>
    <row r="82" spans="2:12" ht="14.25" outlineLevel="1" thickTop="1" thickBot="1" x14ac:dyDescent="0.25">
      <c r="B82" s="20" t="s">
        <v>167</v>
      </c>
      <c r="C82" s="21" t="s">
        <v>168</v>
      </c>
      <c r="D82" s="22">
        <v>1050000</v>
      </c>
      <c r="E82" s="22">
        <v>1050000</v>
      </c>
      <c r="F82" s="22"/>
      <c r="G82" s="22">
        <f t="shared" ref="G82" si="9">+D82-E82</f>
        <v>0</v>
      </c>
      <c r="H82" s="23">
        <f>+D82/E82-1</f>
        <v>0</v>
      </c>
      <c r="I82" s="27"/>
      <c r="J82" s="27"/>
      <c r="K82" s="27"/>
      <c r="L82" s="22">
        <v>1050000</v>
      </c>
    </row>
    <row r="83" spans="2:12" ht="25.5" outlineLevel="1" thickTop="1" thickBot="1" x14ac:dyDescent="0.25">
      <c r="B83" s="20" t="s">
        <v>106</v>
      </c>
      <c r="C83" s="21" t="s">
        <v>107</v>
      </c>
      <c r="D83" s="22">
        <v>60000000</v>
      </c>
      <c r="E83" s="22">
        <v>75000000</v>
      </c>
      <c r="F83" s="22">
        <v>80000000</v>
      </c>
      <c r="G83" s="22">
        <f t="shared" si="5"/>
        <v>-15000000</v>
      </c>
      <c r="H83" s="23">
        <f t="shared" si="6"/>
        <v>-0.19999999999999996</v>
      </c>
      <c r="I83" s="27" t="s">
        <v>197</v>
      </c>
      <c r="J83" s="27"/>
      <c r="K83" s="27"/>
      <c r="L83" s="22">
        <v>75000000</v>
      </c>
    </row>
    <row r="84" spans="2:12" ht="14.25" outlineLevel="1" thickTop="1" thickBot="1" x14ac:dyDescent="0.25">
      <c r="B84" s="20" t="s">
        <v>108</v>
      </c>
      <c r="C84" s="21" t="s">
        <v>109</v>
      </c>
      <c r="D84" s="22">
        <v>30000000</v>
      </c>
      <c r="E84" s="22">
        <v>30000000</v>
      </c>
      <c r="F84" s="22">
        <v>30000000</v>
      </c>
      <c r="G84" s="22">
        <f t="shared" si="5"/>
        <v>0</v>
      </c>
      <c r="H84" s="23">
        <f t="shared" si="6"/>
        <v>0</v>
      </c>
      <c r="I84" s="27"/>
      <c r="J84" s="27"/>
      <c r="K84" s="27"/>
      <c r="L84" s="22">
        <v>30000000</v>
      </c>
    </row>
    <row r="85" spans="2:12" ht="14.25" outlineLevel="1" thickTop="1" thickBot="1" x14ac:dyDescent="0.25">
      <c r="B85" s="20" t="s">
        <v>156</v>
      </c>
      <c r="C85" s="21" t="s">
        <v>157</v>
      </c>
      <c r="D85" s="22">
        <v>15000000</v>
      </c>
      <c r="E85" s="22">
        <v>15000000</v>
      </c>
      <c r="F85" s="22">
        <v>15000000</v>
      </c>
      <c r="G85" s="22">
        <f t="shared" si="5"/>
        <v>0</v>
      </c>
      <c r="H85" s="23">
        <f t="shared" si="6"/>
        <v>0</v>
      </c>
      <c r="I85" s="27"/>
      <c r="J85" s="27"/>
      <c r="K85" s="27"/>
      <c r="L85" s="22">
        <v>15000000</v>
      </c>
    </row>
    <row r="86" spans="2:12" ht="14.25" outlineLevel="1" thickTop="1" thickBot="1" x14ac:dyDescent="0.25">
      <c r="B86" s="20" t="s">
        <v>158</v>
      </c>
      <c r="C86" s="21" t="s">
        <v>159</v>
      </c>
      <c r="D86" s="22">
        <v>15250000</v>
      </c>
      <c r="E86" s="22">
        <v>12650000</v>
      </c>
      <c r="F86" s="22">
        <v>13542424</v>
      </c>
      <c r="G86" s="22">
        <f t="shared" si="5"/>
        <v>2600000</v>
      </c>
      <c r="H86" s="23">
        <f t="shared" si="6"/>
        <v>0.20553359683794459</v>
      </c>
      <c r="I86" s="27" t="s">
        <v>198</v>
      </c>
      <c r="J86" s="27"/>
      <c r="K86" s="27"/>
      <c r="L86" s="22">
        <v>15250000</v>
      </c>
    </row>
    <row r="87" spans="2:12" ht="21" customHeight="1" thickTop="1" thickBot="1" x14ac:dyDescent="0.25">
      <c r="B87" s="15" t="s">
        <v>160</v>
      </c>
      <c r="C87" s="16" t="s">
        <v>118</v>
      </c>
      <c r="D87" s="17">
        <f>+D88</f>
        <v>0</v>
      </c>
      <c r="E87" s="17">
        <f>+E88</f>
        <v>0</v>
      </c>
      <c r="F87" s="18">
        <f>+F88</f>
        <v>105321363.36</v>
      </c>
      <c r="G87" s="18">
        <f t="shared" si="5"/>
        <v>0</v>
      </c>
      <c r="H87" s="19" t="e">
        <f t="shared" si="6"/>
        <v>#DIV/0!</v>
      </c>
      <c r="I87" s="29"/>
      <c r="J87" s="29"/>
      <c r="K87" s="29"/>
      <c r="L87" s="17">
        <f>+L88</f>
        <v>0</v>
      </c>
    </row>
    <row r="88" spans="2:12" ht="14.25" outlineLevel="1" thickTop="1" thickBot="1" x14ac:dyDescent="0.25">
      <c r="B88" s="20" t="s">
        <v>119</v>
      </c>
      <c r="C88" s="21" t="s">
        <v>120</v>
      </c>
      <c r="D88" s="22">
        <v>0</v>
      </c>
      <c r="E88" s="22">
        <v>0</v>
      </c>
      <c r="F88" s="22">
        <v>105321363.36</v>
      </c>
      <c r="G88" s="22">
        <f t="shared" si="5"/>
        <v>0</v>
      </c>
      <c r="H88" s="23" t="e">
        <f t="shared" si="6"/>
        <v>#DIV/0!</v>
      </c>
      <c r="I88" s="27"/>
      <c r="J88" s="27"/>
      <c r="K88" s="27"/>
      <c r="L88" s="22">
        <v>0</v>
      </c>
    </row>
    <row r="89" spans="2:12" ht="14.25" thickTop="1" thickBot="1" x14ac:dyDescent="0.25">
      <c r="B89" s="15"/>
      <c r="C89" s="16" t="s">
        <v>110</v>
      </c>
      <c r="D89" s="17">
        <f>+D6+D24+D56+D72+D79+D87</f>
        <v>5961680712.8599997</v>
      </c>
      <c r="E89" s="17">
        <f>+E6+E24+E56+E72+E79+E87</f>
        <v>6233043189.9799986</v>
      </c>
      <c r="F89" s="18">
        <f>+F6+F24+F56+F72+F79+F87</f>
        <v>5778963922.3099995</v>
      </c>
      <c r="G89" s="18">
        <f t="shared" si="5"/>
        <v>-271362477.11999893</v>
      </c>
      <c r="H89" s="19">
        <f t="shared" si="6"/>
        <v>-4.3536113716688307E-2</v>
      </c>
      <c r="I89" s="29"/>
      <c r="J89" s="31"/>
      <c r="K89" s="31"/>
      <c r="L89" s="17">
        <f>+L6+L24+L56+L72+L79+L87</f>
        <v>6233043189.9699993</v>
      </c>
    </row>
    <row r="90" spans="2:12" ht="13.5" thickTop="1" x14ac:dyDescent="0.2"/>
    <row r="91" spans="2:12" x14ac:dyDescent="0.2">
      <c r="C91" s="14"/>
      <c r="D91" s="9"/>
      <c r="E91" s="9"/>
      <c r="F91" s="9"/>
      <c r="G91" s="9"/>
      <c r="H91" s="10"/>
      <c r="I91" s="10"/>
      <c r="J91" s="10"/>
      <c r="K91" s="10"/>
      <c r="L91" s="10"/>
    </row>
    <row r="92" spans="2:12" x14ac:dyDescent="0.2">
      <c r="C92" s="26"/>
      <c r="D92" s="11"/>
      <c r="E92" s="11"/>
      <c r="F92" s="11"/>
      <c r="G92" s="11"/>
      <c r="H92" s="12"/>
      <c r="I92" s="12"/>
      <c r="J92" s="12"/>
      <c r="K92" s="12"/>
      <c r="L92" s="12"/>
    </row>
    <row r="94" spans="2:12" x14ac:dyDescent="0.2">
      <c r="D94" s="11"/>
      <c r="E94" s="11"/>
      <c r="F94" s="11"/>
      <c r="G94" s="11"/>
    </row>
    <row r="96" spans="2:12" x14ac:dyDescent="0.2">
      <c r="D96" s="11"/>
      <c r="E96" s="11"/>
      <c r="F96" s="11"/>
      <c r="G96" s="11"/>
      <c r="H96" s="12"/>
      <c r="I96" s="12"/>
      <c r="J96" s="12"/>
      <c r="K96" s="12"/>
      <c r="L96" s="12"/>
    </row>
    <row r="98" spans="4:12" x14ac:dyDescent="0.2">
      <c r="H98" s="13"/>
      <c r="I98" s="13"/>
      <c r="J98" s="13"/>
      <c r="K98" s="13"/>
      <c r="L98" s="13"/>
    </row>
    <row r="99" spans="4:12" x14ac:dyDescent="0.2">
      <c r="D99" s="9"/>
      <c r="E99" s="9"/>
      <c r="F99" s="9"/>
      <c r="G99" s="9"/>
      <c r="H99" s="10"/>
      <c r="I99" s="10"/>
      <c r="J99" s="10"/>
      <c r="K99" s="10"/>
      <c r="L99" s="10"/>
    </row>
  </sheetData>
  <mergeCells count="2">
    <mergeCell ref="B2:H2"/>
    <mergeCell ref="B3:H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2:H2" xr:uid="{AC57008B-FEBC-4CBF-809A-7ACA7F68591E}"/>
    <dataValidation allowBlank="1" showInputMessage="1" showErrorMessage="1" error="El documento tiene habilitado la columna &quot;I&quot; para que pueda agregar las observaciones. Gracias" sqref="I43:K44" xr:uid="{D891E737-AE5D-40D5-BB3C-B95A7CC10244}"/>
  </dataValidations>
  <pageMargins left="0.7" right="0.7" top="0.75" bottom="0.75" header="0.3" footer="0.3"/>
  <pageSetup orientation="portrait" r:id="rId1"/>
  <headerFooter>
    <oddFooter>&amp;C&amp;1#&amp;"Calibri"&amp;10&amp;K000000Uso Interno</oddFooter>
  </headerFooter>
  <ignoredErrors>
    <ignoredError sqref="B6 B72 B87" numberStoredAsText="1"/>
    <ignoredError sqref="B25"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nno xmlns="dbb02e33-bfb5-405a-9ed6-7a97e7856582">2023</Ann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4D130-4002-4D69-A11F-0A2030FD99A4}"/>
</file>

<file path=customXml/itemProps2.xml><?xml version="1.0" encoding="utf-8"?>
<ds:datastoreItem xmlns:ds="http://schemas.openxmlformats.org/officeDocument/2006/customXml" ds:itemID="{8F6FDBE6-BC50-4CF5-A5E6-D2F5811F90E8}">
  <ds:schemaRefs>
    <ds:schemaRef ds:uri="http://schemas.openxmlformats.org/package/2006/metadata/core-properties"/>
    <ds:schemaRef ds:uri="7a4a2900-04ac-403c-b2b9-910d671bb3c6"/>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D5A807E-1BB9-45D1-8E9C-6A678D268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Sugeval</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SUGEVAL 2024</dc:title>
  <dc:creator>FERNANDEZ VARGAS VALERIA</dc:creator>
  <cp:lastModifiedBy>UCANAN JIMENEZ JEFFREY</cp:lastModifiedBy>
  <dcterms:created xsi:type="dcterms:W3CDTF">2020-07-21T18:06:29Z</dcterms:created>
  <dcterms:modified xsi:type="dcterms:W3CDTF">2023-10-06T16:39:20Z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y fmtid="{D5CDD505-2E9C-101B-9397-08002B2CF9AE}" pid="3" name="MSIP_Label_b8b4be34-365a-4a68-b9fb-75c1b6874315_Enabled">
    <vt:lpwstr>true</vt:lpwstr>
  </property>
  <property fmtid="{D5CDD505-2E9C-101B-9397-08002B2CF9AE}" pid="4" name="MSIP_Label_b8b4be34-365a-4a68-b9fb-75c1b6874315_SetDate">
    <vt:lpwstr>2023-09-19T16:05:06Z</vt:lpwstr>
  </property>
  <property fmtid="{D5CDD505-2E9C-101B-9397-08002B2CF9AE}" pid="5" name="MSIP_Label_b8b4be34-365a-4a68-b9fb-75c1b6874315_Method">
    <vt:lpwstr>Standard</vt:lpwstr>
  </property>
  <property fmtid="{D5CDD505-2E9C-101B-9397-08002B2CF9AE}" pid="6" name="MSIP_Label_b8b4be34-365a-4a68-b9fb-75c1b6874315_Name">
    <vt:lpwstr>b8b4be34-365a-4a68-b9fb-75c1b6874315</vt:lpwstr>
  </property>
  <property fmtid="{D5CDD505-2E9C-101B-9397-08002B2CF9AE}" pid="7" name="MSIP_Label_b8b4be34-365a-4a68-b9fb-75c1b6874315_SiteId">
    <vt:lpwstr>618d0a45-25a6-4618-9f80-8f70a435ee52</vt:lpwstr>
  </property>
  <property fmtid="{D5CDD505-2E9C-101B-9397-08002B2CF9AE}" pid="8" name="MSIP_Label_b8b4be34-365a-4a68-b9fb-75c1b6874315_ActionId">
    <vt:lpwstr>7b8ec002-f8dd-4402-bba8-0000795e03bb</vt:lpwstr>
  </property>
  <property fmtid="{D5CDD505-2E9C-101B-9397-08002B2CF9AE}" pid="9" name="MSIP_Label_b8b4be34-365a-4a68-b9fb-75c1b6874315_ContentBits">
    <vt:lpwstr>2</vt:lpwstr>
  </property>
</Properties>
</file>