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ccr-my.sharepoint.com/personal/ucananjj_bccr_fi_cr/Documents/Escritorio/"/>
    </mc:Choice>
  </mc:AlternateContent>
  <xr:revisionPtr revIDLastSave="1" documentId="8_{62EA1768-2597-42F3-AB86-A4231AC642C8}" xr6:coauthVersionLast="47" xr6:coauthVersionMax="47" xr10:uidLastSave="{516F3BB1-6A21-47E6-867F-405CED046D87}"/>
  <bookViews>
    <workbookView xWindow="-120" yWindow="-120" windowWidth="29040" windowHeight="15840" xr2:uid="{D00F6F8D-E396-4A5B-B906-939B12D740D6}"/>
  </bookViews>
  <sheets>
    <sheet name="SUGES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2" l="1"/>
  <c r="F73" i="2"/>
  <c r="G72" i="2"/>
  <c r="E72" i="2"/>
  <c r="D72" i="2"/>
  <c r="F72" i="2" s="1"/>
  <c r="G71" i="2"/>
  <c r="F71" i="2"/>
  <c r="G70" i="2"/>
  <c r="F70" i="2"/>
  <c r="G69" i="2"/>
  <c r="F69" i="2"/>
  <c r="G68" i="2"/>
  <c r="F68" i="2"/>
  <c r="F67" i="2"/>
  <c r="G66" i="2"/>
  <c r="F66" i="2"/>
  <c r="G65" i="2"/>
  <c r="F65" i="2"/>
  <c r="F64" i="2" s="1"/>
  <c r="E64" i="2"/>
  <c r="D64" i="2"/>
  <c r="G64" i="2" s="1"/>
  <c r="G63" i="2"/>
  <c r="F63" i="2"/>
  <c r="F61" i="2" s="1"/>
  <c r="F62" i="2"/>
  <c r="G61" i="2"/>
  <c r="E61" i="2"/>
  <c r="D61" i="2"/>
  <c r="F60" i="2"/>
  <c r="G59" i="2"/>
  <c r="F59" i="2"/>
  <c r="G58" i="2"/>
  <c r="F58" i="2"/>
  <c r="G57" i="2"/>
  <c r="F57" i="2"/>
  <c r="G56" i="2"/>
  <c r="F56" i="2"/>
  <c r="G55" i="2"/>
  <c r="F55" i="2"/>
  <c r="G54" i="2"/>
  <c r="F54" i="2"/>
  <c r="G53" i="2"/>
  <c r="F53" i="2"/>
  <c r="G52" i="2"/>
  <c r="F52" i="2"/>
  <c r="F51" i="2"/>
  <c r="F50" i="2"/>
  <c r="G49" i="2"/>
  <c r="F49" i="2"/>
  <c r="G48" i="2"/>
  <c r="F48" i="2"/>
  <c r="F47" i="2" s="1"/>
  <c r="E47" i="2"/>
  <c r="D47" i="2"/>
  <c r="J47" i="2" s="1"/>
  <c r="G46" i="2"/>
  <c r="F46" i="2"/>
  <c r="G45" i="2"/>
  <c r="F45" i="2"/>
  <c r="G44" i="2"/>
  <c r="F44" i="2"/>
  <c r="G43" i="2"/>
  <c r="F43" i="2"/>
  <c r="G42" i="2"/>
  <c r="F42" i="2"/>
  <c r="G41" i="2"/>
  <c r="F41" i="2"/>
  <c r="G40" i="2"/>
  <c r="F40" i="2"/>
  <c r="G39" i="2"/>
  <c r="F39" i="2"/>
  <c r="G38" i="2"/>
  <c r="F38" i="2"/>
  <c r="G37" i="2"/>
  <c r="F37" i="2"/>
  <c r="G36" i="2"/>
  <c r="F36" i="2"/>
  <c r="G35" i="2"/>
  <c r="F35" i="2"/>
  <c r="G34" i="2"/>
  <c r="F34" i="2"/>
  <c r="G33" i="2"/>
  <c r="F33" i="2"/>
  <c r="G32" i="2"/>
  <c r="F32" i="2"/>
  <c r="G31" i="2"/>
  <c r="F31" i="2"/>
  <c r="G30" i="2"/>
  <c r="F30" i="2"/>
  <c r="G29" i="2"/>
  <c r="F29" i="2"/>
  <c r="G28" i="2"/>
  <c r="F28" i="2"/>
  <c r="G27" i="2"/>
  <c r="F27" i="2"/>
  <c r="G26" i="2"/>
  <c r="F26" i="2"/>
  <c r="G25" i="2"/>
  <c r="F25" i="2"/>
  <c r="G24" i="2"/>
  <c r="F24" i="2"/>
  <c r="J23" i="2"/>
  <c r="G23" i="2"/>
  <c r="F23" i="2"/>
  <c r="E23" i="2"/>
  <c r="D23" i="2"/>
  <c r="D75" i="2" s="1"/>
  <c r="G22" i="2"/>
  <c r="F22" i="2"/>
  <c r="G21" i="2"/>
  <c r="F21" i="2"/>
  <c r="G20" i="2"/>
  <c r="F20" i="2"/>
  <c r="G19" i="2"/>
  <c r="F19" i="2"/>
  <c r="G18" i="2"/>
  <c r="F18" i="2"/>
  <c r="G17" i="2"/>
  <c r="F17" i="2"/>
  <c r="G16" i="2"/>
  <c r="F16" i="2"/>
  <c r="G15" i="2"/>
  <c r="F15" i="2"/>
  <c r="G14" i="2"/>
  <c r="F14" i="2"/>
  <c r="G13" i="2"/>
  <c r="F13" i="2"/>
  <c r="G12" i="2"/>
  <c r="F12" i="2"/>
  <c r="G11" i="2"/>
  <c r="F11" i="2"/>
  <c r="G10" i="2"/>
  <c r="F10" i="2"/>
  <c r="G9" i="2"/>
  <c r="F9" i="2"/>
  <c r="G8" i="2"/>
  <c r="F8" i="2"/>
  <c r="F5" i="2" s="1"/>
  <c r="G7" i="2"/>
  <c r="F7" i="2"/>
  <c r="G6" i="2"/>
  <c r="F6" i="2"/>
  <c r="J5" i="2"/>
  <c r="E5" i="2"/>
  <c r="E75" i="2" s="1"/>
  <c r="F75" i="2" l="1"/>
  <c r="G75" i="2"/>
  <c r="J75" i="2"/>
  <c r="G5" i="2"/>
  <c r="G47" i="2"/>
</calcChain>
</file>

<file path=xl/sharedStrings.xml><?xml version="1.0" encoding="utf-8"?>
<sst xmlns="http://schemas.openxmlformats.org/spreadsheetml/2006/main" count="209" uniqueCount="208">
  <si>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</si>
  <si>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</si>
  <si>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</si>
  <si>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</si>
  <si>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</si>
  <si>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</si>
  <si>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</si>
  <si>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</si>
  <si>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</si>
  <si>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</si>
  <si>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</si>
  <si>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</si>
  <si>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</si>
  <si>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</si>
  <si>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</si>
  <si>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</si>
  <si>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</si>
  <si>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</si>
  <si>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</si>
  <si>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</si>
  <si>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</si>
  <si>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</si>
  <si>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</si>
  <si>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</si>
  <si>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</si>
  <si>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</si>
  <si>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</si>
  <si>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</si>
  <si>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</si>
  <si>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</si>
  <si>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</si>
  <si>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</si>
  <si>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</si>
  <si>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</si>
  <si>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</si>
  <si>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</si>
  <si>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</si>
  <si>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</si>
  <si>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</si>
  <si>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</si>
  <si>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</si>
  <si>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</si>
  <si>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</si>
  <si>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</si>
  <si>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</si>
  <si>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</si>
  <si>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</si>
  <si>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</si>
  <si>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</si>
  <si>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</si>
  <si>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</si>
  <si>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</si>
  <si>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</si>
  <si>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</si>
  <si>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</si>
  <si>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</si>
  <si>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</si>
  <si>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</si>
  <si>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</si>
  <si>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</si>
  <si>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</si>
  <si>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</si>
  <si>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</si>
  <si>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</si>
  <si>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</si>
  <si>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</si>
  <si>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</si>
  <si>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</si>
  <si>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</si>
  <si>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</si>
  <si>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</si>
  <si>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</si>
  <si>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</si>
  <si>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</si>
  <si>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</si>
  <si>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</si>
  <si>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</si>
  <si>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</si>
  <si>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Médicos</t>
  </si>
  <si>
    <t>Comprende las erogaciones por concepto de servicios profesionales y técnicos para
realizar trabajos en el campo de la salud. Incluye los servicios integrales de salud.</t>
  </si>
  <si>
    <t>1.04.02</t>
  </si>
  <si>
    <t>Servicios Jurídicos</t>
  </si>
  <si>
    <t>Incluye los pagos por servicios profesionales y técnicos para elaborar trabajos en el campo de la abogacía y el notariado.</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</si>
  <si>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</si>
  <si>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</si>
  <si>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</si>
  <si>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</si>
  <si>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</si>
  <si>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</si>
  <si>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Servicio de desarrollo de sistemas informáticos</t>
  </si>
  <si>
    <t>Considera el pago de servicios profesionales o técnicos que se contratan para la elaboración de planes, diseños, diagnósticos y estudios diversos en el campo de la informática.</t>
  </si>
  <si>
    <t>1.04.06</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</si>
  <si>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</si>
  <si>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</si>
  <si>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</si>
  <si>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</si>
  <si>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</si>
  <si>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</si>
  <si>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</si>
  <si>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</si>
  <si>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</si>
  <si>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</si>
  <si>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</si>
  <si>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</si>
  <si>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</si>
  <si>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</si>
  <si>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</si>
  <si>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</si>
  <si>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</si>
  <si>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</si>
  <si>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</si>
  <si>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</si>
  <si>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</si>
  <si>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</si>
  <si>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</si>
  <si>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</si>
  <si>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</si>
  <si>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</si>
  <si>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</si>
  <si>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</si>
  <si>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</si>
  <si>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</si>
  <si>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</si>
  <si>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</si>
  <si>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</si>
  <si>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</si>
  <si>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</si>
  <si>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</si>
  <si>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</si>
  <si>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</si>
  <si>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</si>
  <si>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</si>
  <si>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</si>
  <si>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</si>
  <si>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</si>
  <si>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</si>
  <si>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</si>
  <si>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</si>
  <si>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</si>
  <si>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</si>
  <si>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</si>
  <si>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</si>
  <si>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</si>
  <si>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</si>
  <si>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</si>
  <si>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</si>
  <si>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</si>
  <si>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</si>
  <si>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</si>
  <si>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</si>
  <si>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</si>
  <si>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</si>
  <si>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</si>
  <si>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</si>
  <si>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</si>
  <si>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</si>
  <si>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</si>
  <si>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</si>
  <si>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</si>
  <si>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</si>
  <si>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</si>
  <si>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</si>
  <si>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</si>
  <si>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</si>
  <si>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</si>
  <si>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</si>
  <si>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</si>
  <si>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</si>
  <si>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</si>
  <si>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</si>
  <si>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</si>
  <si>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</si>
  <si>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</si>
  <si>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</si>
  <si>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6.7.01</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</si>
  <si>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</si>
  <si>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</si>
  <si>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Sumas sin asignación presupuestaria</t>
  </si>
  <si>
    <t>9.02.01</t>
  </si>
  <si>
    <t>Sumas libres sin asignación presupuestaria</t>
  </si>
  <si>
    <t>TOTAL</t>
  </si>
  <si>
    <t>1.08.08</t>
  </si>
  <si>
    <t>Mantenimiento y reparación de equipode cómputo y sistemas</t>
  </si>
  <si>
    <t>1.03.02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</si>
  <si>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</si>
  <si>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</si>
  <si>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PRESUPUESTO 
2023</t>
  </si>
  <si>
    <t>PRESUPUESTO 
2024</t>
  </si>
  <si>
    <t>Presupuesto de la Superintendencia General de Seguros para el año 2024</t>
  </si>
  <si>
    <t>Alimentos y bebidas</t>
  </si>
  <si>
    <t>2</t>
  </si>
  <si>
    <t>5.01.99</t>
  </si>
  <si>
    <t>Maquinaria y Equipo Diverso</t>
  </si>
  <si>
    <t>6.02.03</t>
  </si>
  <si>
    <t>Ayudas a funcionarios</t>
  </si>
  <si>
    <t>2.03.04</t>
  </si>
  <si>
    <t>Materiales y productos eléctricos, telefónicos y de cómputo</t>
  </si>
  <si>
    <t>2.99.99</t>
  </si>
  <si>
    <t>Otros útiles, materiales y suministros</t>
  </si>
  <si>
    <t>2.02.03</t>
  </si>
  <si>
    <t>Corresponde a la compra de alimentos y bebidas naturales, semimanufacturados o industrializados para el consumo humano. Incluye los gastos de comida y otros servicios</t>
  </si>
  <si>
    <t>Adquisición de materiales y productos que se requieren en la construcción, 
mantenimiento y reparación de los sistemas eléctricos, telefónicos y de cómputo</t>
  </si>
  <si>
    <t>Incorpora la compra de útiles, materiales y suministros no incluidos en las subpartidas anteriores</t>
  </si>
  <si>
    <t>Se refiere a la adquisición de maquinaria, equipo y mobiliario</t>
  </si>
  <si>
    <t>Previsiones para ayudas a funcionarios públicos acogiéndose a lo señalado en las 
convenciones colectivas y demás disposiciones legales que rigen esta materia, por 
ejemplo: ayudas para adquisición de anteojos o prótesis, sepelios, nacimientos de hijos, 
entre otros y otras ayudas en efectivo que por razones institucionales se otorgan a los 
funcionarios.</t>
  </si>
  <si>
    <t>Observaciones SUPERVISADOS</t>
  </si>
  <si>
    <t>ANÁLISIS DE LAS OBSERVACIONES</t>
  </si>
  <si>
    <t>PRESUPUESTO PARA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</si>
</sst>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quot;₡&quot;#,##0.00"/>
  </numFmts>
  <fonts count="6" x14ac:knownFonts="1">
    <font>
      <sz val="11"/>
      <color theme="1"/>
      <name val="Calibri"/>
      <family val="2"/>
      <scheme val="minor"/>
    </font>
    <font>
      <sz val="11"/>
      <color theme="1"/>
      <name val="Calibri"/>
      <family val="2"/>
      <scheme val="minor"/>
    </font>
    <font>
      <b/>
      <sz val="14"/>
      <name val="Arial"/>
      <family val="2"/>
    </font>
    <font>
      <sz val="9"/>
      <name val="Arial"/>
      <family val="2"/>
    </font>
    <font>
      <sz val="10"/>
      <name val="Arial"/>
      <family val="2"/>
    </font>
    <font>
      <b/>
      <sz val="1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0">
    <xf numFmtId="0" fontId="0" fillId="0" borderId="0" xfId="0"/>
    <xf numFmtId="0" fontId="4" fillId="0" borderId="0" xfId="0" applyFont="1"/>
    <xf numFmtId="0" fontId="2" fillId="0" borderId="0" xfId="0" applyFont="1" applyAlignment="1">
      <alignment horizontal="center" vertical="center"/>
    </xf>
    <xf numFmtId="0" fontId="2" fillId="0" borderId="0" xfId="0" applyFont="1" applyAlignment="1">
      <alignment horizontal="centerContinuous" vertical="center" wrapText="1"/>
    </xf>
    <xf numFmtId="164" fontId="2" fillId="0" borderId="0" xfId="0" applyNumberFormat="1" applyFont="1" applyAlignment="1">
      <alignment horizontal="centerContinuous" vertical="center" wrapText="1"/>
    </xf>
    <xf numFmtId="165" fontId="0" fillId="0" borderId="0" xfId="0" applyNumberFormat="1"/>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xf>
    <xf numFmtId="165" fontId="5" fillId="3" borderId="1" xfId="0" applyNumberFormat="1" applyFont="1" applyFill="1" applyBorder="1" applyAlignment="1">
      <alignment horizontal="right" vertical="center" wrapText="1"/>
    </xf>
    <xf numFmtId="10" fontId="5" fillId="3" borderId="1" xfId="1" applyNumberFormat="1" applyFont="1" applyFill="1" applyBorder="1" applyAlignment="1" applyProtection="1">
      <alignment horizontal="center" vertical="center" wrapText="1"/>
    </xf>
    <xf numFmtId="10" fontId="5" fillId="3" borderId="1" xfId="1"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vertical="center" wrapText="1"/>
    </xf>
    <xf numFmtId="165" fontId="4" fillId="0" borderId="1" xfId="0" applyNumberFormat="1" applyFont="1" applyBorder="1" applyAlignment="1">
      <alignment vertical="center" wrapText="1"/>
    </xf>
    <xf numFmtId="10" fontId="4" fillId="0" borderId="1" xfId="1" applyNumberFormat="1" applyFont="1" applyBorder="1" applyAlignment="1" applyProtection="1">
      <alignment horizontal="center" vertical="center" wrapText="1"/>
    </xf>
    <xf numFmtId="10" fontId="4" fillId="0" borderId="1" xfId="1" applyNumberFormat="1" applyFont="1" applyBorder="1" applyAlignment="1" applyProtection="1">
      <alignment horizontal="center" vertical="center" wrapText="1"/>
      <protection locked="0"/>
    </xf>
    <xf numFmtId="165" fontId="5" fillId="3" borderId="1" xfId="1" applyNumberFormat="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3" fillId="0" borderId="0" xfId="0" applyFont="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E84A-B115-4C60-9510-3F46B0EA53C4}">
  <dimension ref="A1:J78"/>
  <sheetViews>
    <sheetView showGridLines="0" tabSelected="1" workbookViewId="0">
      <selection sqref="A1:H1"/>
    </sheetView>
  </sheetViews>
  <sheetFormatPr baseColWidth="10" defaultRowHeight="15" x14ac:dyDescent="0.25"/>
  <cols>
    <col min="1" max="1" width="8.85546875" customWidth="1"/>
    <col min="2" max="2" width="37.5703125" customWidth="1"/>
    <col min="3" max="3" width="72.5703125" customWidth="1"/>
    <col min="4" max="5" width="19.140625" customWidth="1"/>
    <col min="6" max="6" width="18.7109375" bestFit="1" customWidth="1"/>
    <col min="7" max="7" width="16.140625" customWidth="1"/>
    <col min="8" max="8" width="47.85546875" customWidth="1"/>
    <col min="9" max="9" width="40.42578125" customWidth="1"/>
    <col min="10" max="10" width="24.28515625" customWidth="1"/>
  </cols>
  <sheetData>
    <row r="1" spans="1:10" ht="18" x14ac:dyDescent="0.25">
      <c r="A1" s="18" t="s">
        <v>188</v>
      </c>
      <c r="B1" s="18"/>
      <c r="C1" s="18"/>
      <c r="D1" s="18"/>
      <c r="E1" s="18"/>
      <c r="F1" s="18"/>
      <c r="G1" s="18"/>
      <c r="H1" s="18"/>
    </row>
    <row r="2" spans="1:10" x14ac:dyDescent="0.25">
      <c r="A2" s="19"/>
      <c r="B2" s="19"/>
      <c r="C2" s="19"/>
      <c r="D2" s="19"/>
      <c r="E2" s="19"/>
      <c r="F2" s="19"/>
      <c r="G2" s="19"/>
      <c r="H2" s="1"/>
    </row>
    <row r="3" spans="1:10" ht="18" x14ac:dyDescent="0.25">
      <c r="A3" s="2"/>
      <c r="B3" s="3"/>
      <c r="C3" s="3"/>
      <c r="D3" s="4"/>
      <c r="E3" s="4"/>
      <c r="F3" s="4"/>
      <c r="G3" s="1"/>
      <c r="H3" s="1"/>
    </row>
    <row r="4" spans="1:10" ht="35.1" customHeight="1" x14ac:dyDescent="0.25">
      <c r="A4" s="6" t="s">
        <v>0</v>
      </c>
      <c r="B4" s="6" t="s">
        <v>1</v>
      </c>
      <c r="C4" s="6" t="s">
        <v>2</v>
      </c>
      <c r="D4" s="7" t="s">
        <v>187</v>
      </c>
      <c r="E4" s="6" t="s">
        <v>186</v>
      </c>
      <c r="F4" s="6" t="s">
        <v>3</v>
      </c>
      <c r="G4" s="6" t="s">
        <v>4</v>
      </c>
      <c r="H4" s="6" t="s">
        <v>205</v>
      </c>
      <c r="I4" s="6" t="s">
        <v>206</v>
      </c>
      <c r="J4" s="6" t="s">
        <v>207</v>
      </c>
    </row>
    <row r="5" spans="1:10" ht="21" customHeight="1" x14ac:dyDescent="0.25">
      <c r="A5" s="8" t="s">
        <v>5</v>
      </c>
      <c r="B5" s="7" t="s">
        <v>6</v>
      </c>
      <c r="C5" s="7"/>
      <c r="D5" s="9">
        <v>2381416833</v>
      </c>
      <c r="E5" s="9">
        <f>SUM(E6:E22)</f>
        <v>2116380981.0000002</v>
      </c>
      <c r="F5" s="9">
        <f>SUM(F6:F22)</f>
        <v>265035851.27999985</v>
      </c>
      <c r="G5" s="10">
        <f>+D5/E5-1</f>
        <v>0.12523069068347459</v>
      </c>
      <c r="H5" s="11"/>
      <c r="I5" s="11"/>
      <c r="J5" s="9">
        <f>+D5</f>
        <v>2381416833</v>
      </c>
    </row>
    <row r="6" spans="1:10" ht="51" x14ac:dyDescent="0.25">
      <c r="A6" s="12" t="s">
        <v>7</v>
      </c>
      <c r="B6" s="13" t="s">
        <v>8</v>
      </c>
      <c r="C6" s="13" t="s">
        <v>9</v>
      </c>
      <c r="D6" s="14">
        <v>1396166365.8</v>
      </c>
      <c r="E6" s="14">
        <v>1220652778.9200001</v>
      </c>
      <c r="F6" s="14">
        <f>+D6-E6</f>
        <v>175513586.87999988</v>
      </c>
      <c r="G6" s="15">
        <f>+D6/E6-1</f>
        <v>0.1437866606384901</v>
      </c>
      <c r="H6" s="16"/>
      <c r="I6" s="16"/>
      <c r="J6" s="14">
        <v>1396166365.8000002</v>
      </c>
    </row>
    <row r="7" spans="1:10" ht="51" x14ac:dyDescent="0.25">
      <c r="A7" s="12" t="s">
        <v>10</v>
      </c>
      <c r="B7" s="13" t="s">
        <v>11</v>
      </c>
      <c r="C7" s="13" t="s">
        <v>12</v>
      </c>
      <c r="D7" s="14">
        <v>4545000</v>
      </c>
      <c r="E7" s="14">
        <v>4545000</v>
      </c>
      <c r="F7" s="14">
        <f t="shared" ref="F7:F71" si="0">+D7-E7</f>
        <v>0</v>
      </c>
      <c r="G7" s="15">
        <f t="shared" ref="G7:G58" si="1">+D7/E7-1</f>
        <v>0</v>
      </c>
      <c r="H7" s="16"/>
      <c r="I7" s="16"/>
      <c r="J7" s="14">
        <v>4545000</v>
      </c>
    </row>
    <row r="8" spans="1:10" ht="38.25" x14ac:dyDescent="0.25">
      <c r="A8" s="12" t="s">
        <v>13</v>
      </c>
      <c r="B8" s="13" t="s">
        <v>14</v>
      </c>
      <c r="C8" s="13" t="s">
        <v>15</v>
      </c>
      <c r="D8" s="14">
        <v>18000000</v>
      </c>
      <c r="E8" s="14">
        <v>18000000</v>
      </c>
      <c r="F8" s="14">
        <f t="shared" si="0"/>
        <v>0</v>
      </c>
      <c r="G8" s="15">
        <f t="shared" si="1"/>
        <v>0</v>
      </c>
      <c r="H8" s="16"/>
      <c r="I8" s="16"/>
      <c r="J8" s="14">
        <v>18000000</v>
      </c>
    </row>
    <row r="9" spans="1:10" ht="38.25" x14ac:dyDescent="0.25">
      <c r="A9" s="12" t="s">
        <v>16</v>
      </c>
      <c r="B9" s="13" t="s">
        <v>17</v>
      </c>
      <c r="C9" s="13" t="s">
        <v>18</v>
      </c>
      <c r="D9" s="14">
        <v>158232848.03999999</v>
      </c>
      <c r="E9" s="14">
        <v>141826625.03999999</v>
      </c>
      <c r="F9" s="14">
        <f t="shared" si="0"/>
        <v>16406223</v>
      </c>
      <c r="G9" s="15">
        <f t="shared" si="1"/>
        <v>0.11567801881609241</v>
      </c>
      <c r="H9" s="16"/>
      <c r="I9" s="16"/>
      <c r="J9" s="14">
        <v>158232848.03999999</v>
      </c>
    </row>
    <row r="10" spans="1:10" ht="25.5" x14ac:dyDescent="0.25">
      <c r="A10" s="12" t="s">
        <v>19</v>
      </c>
      <c r="B10" s="13" t="s">
        <v>20</v>
      </c>
      <c r="C10" s="13" t="s">
        <v>21</v>
      </c>
      <c r="D10" s="14">
        <v>45475026</v>
      </c>
      <c r="E10" s="14">
        <v>45475026</v>
      </c>
      <c r="F10" s="14">
        <f t="shared" si="0"/>
        <v>0</v>
      </c>
      <c r="G10" s="15">
        <f t="shared" si="1"/>
        <v>0</v>
      </c>
      <c r="H10" s="16"/>
      <c r="I10" s="16"/>
      <c r="J10" s="14">
        <v>45475026</v>
      </c>
    </row>
    <row r="11" spans="1:10" ht="38.25" x14ac:dyDescent="0.25">
      <c r="A11" s="12" t="s">
        <v>22</v>
      </c>
      <c r="B11" s="13" t="s">
        <v>23</v>
      </c>
      <c r="C11" s="13" t="s">
        <v>24</v>
      </c>
      <c r="D11" s="14">
        <v>141414301.91999999</v>
      </c>
      <c r="E11" s="14">
        <v>126995167.31999999</v>
      </c>
      <c r="F11" s="14">
        <f t="shared" si="0"/>
        <v>14419134.599999994</v>
      </c>
      <c r="G11" s="15">
        <f t="shared" si="1"/>
        <v>0.11354081343636424</v>
      </c>
      <c r="H11" s="16"/>
      <c r="I11" s="16"/>
      <c r="J11" s="14">
        <v>141414301.91999999</v>
      </c>
    </row>
    <row r="12" spans="1:10" ht="51" x14ac:dyDescent="0.25">
      <c r="A12" s="12" t="s">
        <v>25</v>
      </c>
      <c r="B12" s="13" t="s">
        <v>26</v>
      </c>
      <c r="C12" s="13" t="s">
        <v>27</v>
      </c>
      <c r="D12" s="14">
        <v>30311773.679999996</v>
      </c>
      <c r="E12" s="14">
        <v>28520754.600000001</v>
      </c>
      <c r="F12" s="14">
        <f t="shared" si="0"/>
        <v>1791019.0799999945</v>
      </c>
      <c r="G12" s="15">
        <f t="shared" si="1"/>
        <v>6.2797043946375641E-2</v>
      </c>
      <c r="H12" s="16"/>
      <c r="I12" s="16"/>
      <c r="J12" s="14">
        <v>30311773.679999996</v>
      </c>
    </row>
    <row r="13" spans="1:10" ht="51" x14ac:dyDescent="0.25">
      <c r="A13" s="12" t="s">
        <v>28</v>
      </c>
      <c r="B13" s="13" t="s">
        <v>29</v>
      </c>
      <c r="C13" s="13" t="s">
        <v>30</v>
      </c>
      <c r="D13" s="14">
        <v>44240586</v>
      </c>
      <c r="E13" s="14">
        <v>44240582.159999996</v>
      </c>
      <c r="F13" s="14">
        <f t="shared" si="0"/>
        <v>3.8400000035762787</v>
      </c>
      <c r="G13" s="15">
        <f t="shared" si="1"/>
        <v>8.6798134457666265E-8</v>
      </c>
      <c r="H13" s="16"/>
      <c r="I13" s="16"/>
      <c r="J13" s="14">
        <v>44240586</v>
      </c>
    </row>
    <row r="14" spans="1:10" ht="89.25" x14ac:dyDescent="0.25">
      <c r="A14" s="12" t="s">
        <v>31</v>
      </c>
      <c r="B14" s="13" t="s">
        <v>32</v>
      </c>
      <c r="C14" s="13" t="s">
        <v>33</v>
      </c>
      <c r="D14" s="14">
        <v>156969876</v>
      </c>
      <c r="E14" s="14">
        <v>140964642.36000001</v>
      </c>
      <c r="F14" s="14">
        <f t="shared" si="0"/>
        <v>16005233.639999986</v>
      </c>
      <c r="G14" s="15">
        <f t="shared" si="1"/>
        <v>0.11354076718845074</v>
      </c>
      <c r="H14" s="16"/>
      <c r="I14" s="16"/>
      <c r="J14" s="14">
        <v>156969876</v>
      </c>
    </row>
    <row r="15" spans="1:10" ht="51" x14ac:dyDescent="0.25">
      <c r="A15" s="12" t="s">
        <v>34</v>
      </c>
      <c r="B15" s="13" t="s">
        <v>35</v>
      </c>
      <c r="C15" s="13" t="s">
        <v>36</v>
      </c>
      <c r="D15" s="14">
        <v>8484860.0399999991</v>
      </c>
      <c r="E15" s="14">
        <v>7619717.1600000001</v>
      </c>
      <c r="F15" s="14">
        <f t="shared" si="0"/>
        <v>865142.87999999896</v>
      </c>
      <c r="G15" s="15">
        <f t="shared" si="1"/>
        <v>0.11354002541480157</v>
      </c>
      <c r="H15" s="16"/>
      <c r="I15" s="16"/>
      <c r="J15" s="14">
        <v>8484860.0399999991</v>
      </c>
    </row>
    <row r="16" spans="1:10" ht="38.25" x14ac:dyDescent="0.25">
      <c r="A16" s="12" t="s">
        <v>37</v>
      </c>
      <c r="B16" s="13" t="s">
        <v>38</v>
      </c>
      <c r="C16" s="13" t="s">
        <v>39</v>
      </c>
      <c r="D16" s="14">
        <v>25454575.920000002</v>
      </c>
      <c r="E16" s="14">
        <v>22859127.84</v>
      </c>
      <c r="F16" s="14">
        <f t="shared" si="0"/>
        <v>2595448.0800000019</v>
      </c>
      <c r="G16" s="15">
        <f t="shared" si="1"/>
        <v>0.11354099325952238</v>
      </c>
      <c r="H16" s="16"/>
      <c r="I16" s="16"/>
      <c r="J16" s="14">
        <v>25454575.920000002</v>
      </c>
    </row>
    <row r="17" spans="1:10" ht="38.25" x14ac:dyDescent="0.25">
      <c r="A17" s="12" t="s">
        <v>40</v>
      </c>
      <c r="B17" s="13" t="s">
        <v>41</v>
      </c>
      <c r="C17" s="13" t="s">
        <v>42</v>
      </c>
      <c r="D17" s="14">
        <v>84848581.079999998</v>
      </c>
      <c r="E17" s="14">
        <v>76094116.680000007</v>
      </c>
      <c r="F17" s="14">
        <f t="shared" si="0"/>
        <v>8754464.3999999911</v>
      </c>
      <c r="G17" s="15">
        <f t="shared" si="1"/>
        <v>0.11504784840088633</v>
      </c>
      <c r="H17" s="16"/>
      <c r="I17" s="16"/>
      <c r="J17" s="14">
        <v>84848581.079999998</v>
      </c>
    </row>
    <row r="18" spans="1:10" ht="51" x14ac:dyDescent="0.25">
      <c r="A18" s="12" t="s">
        <v>43</v>
      </c>
      <c r="B18" s="13" t="s">
        <v>44</v>
      </c>
      <c r="C18" s="13" t="s">
        <v>45</v>
      </c>
      <c r="D18" s="14">
        <v>8484860.0399999991</v>
      </c>
      <c r="E18" s="14">
        <v>7619717.1600000001</v>
      </c>
      <c r="F18" s="14">
        <f t="shared" si="0"/>
        <v>865142.87999999896</v>
      </c>
      <c r="G18" s="15">
        <f t="shared" si="1"/>
        <v>0.11354002541480157</v>
      </c>
      <c r="H18" s="16"/>
      <c r="I18" s="16"/>
      <c r="J18" s="14">
        <v>8484860.0399999991</v>
      </c>
    </row>
    <row r="19" spans="1:10" ht="38.25" x14ac:dyDescent="0.25">
      <c r="A19" s="12" t="s">
        <v>46</v>
      </c>
      <c r="B19" s="13" t="s">
        <v>47</v>
      </c>
      <c r="C19" s="13" t="s">
        <v>48</v>
      </c>
      <c r="D19" s="14">
        <v>91975863</v>
      </c>
      <c r="E19" s="14">
        <v>81909465.719999999</v>
      </c>
      <c r="F19" s="14">
        <f t="shared" si="0"/>
        <v>10066397.280000001</v>
      </c>
      <c r="G19" s="15">
        <f t="shared" si="1"/>
        <v>0.12289662973033</v>
      </c>
      <c r="H19" s="16"/>
      <c r="I19" s="16"/>
      <c r="J19" s="14">
        <v>91975863</v>
      </c>
    </row>
    <row r="20" spans="1:10" ht="63.75" x14ac:dyDescent="0.25">
      <c r="A20" s="12" t="s">
        <v>49</v>
      </c>
      <c r="B20" s="13" t="s">
        <v>50</v>
      </c>
      <c r="C20" s="13" t="s">
        <v>51</v>
      </c>
      <c r="D20" s="14">
        <v>50909149.920000002</v>
      </c>
      <c r="E20" s="14">
        <v>44973013.68</v>
      </c>
      <c r="F20" s="14">
        <f t="shared" si="0"/>
        <v>5936136.2400000021</v>
      </c>
      <c r="G20" s="15">
        <f t="shared" si="1"/>
        <v>0.13199329451741559</v>
      </c>
      <c r="H20" s="16"/>
      <c r="I20" s="16"/>
      <c r="J20" s="14">
        <v>50909149.920000002</v>
      </c>
    </row>
    <row r="21" spans="1:10" ht="63.75" x14ac:dyDescent="0.25">
      <c r="A21" s="12" t="s">
        <v>52</v>
      </c>
      <c r="B21" s="13" t="s">
        <v>53</v>
      </c>
      <c r="C21" s="13" t="s">
        <v>54</v>
      </c>
      <c r="D21" s="14">
        <v>25454575.920000002</v>
      </c>
      <c r="E21" s="14">
        <v>22859127.84</v>
      </c>
      <c r="F21" s="14">
        <f t="shared" si="0"/>
        <v>2595448.0800000019</v>
      </c>
      <c r="G21" s="15">
        <f t="shared" si="1"/>
        <v>0.11354099325952238</v>
      </c>
      <c r="H21" s="16"/>
      <c r="I21" s="16"/>
      <c r="J21" s="14">
        <v>25454575.920000002</v>
      </c>
    </row>
    <row r="22" spans="1:10" ht="51" x14ac:dyDescent="0.25">
      <c r="A22" s="12" t="s">
        <v>55</v>
      </c>
      <c r="B22" s="13" t="s">
        <v>56</v>
      </c>
      <c r="C22" s="13" t="s">
        <v>57</v>
      </c>
      <c r="D22" s="14">
        <v>90448588.919999987</v>
      </c>
      <c r="E22" s="14">
        <v>81226118.519999996</v>
      </c>
      <c r="F22" s="14">
        <f t="shared" si="0"/>
        <v>9222470.3999999911</v>
      </c>
      <c r="G22" s="15">
        <f t="shared" si="1"/>
        <v>0.1135407005534701</v>
      </c>
      <c r="H22" s="16"/>
      <c r="I22" s="16"/>
      <c r="J22" s="14">
        <v>90448588.919999987</v>
      </c>
    </row>
    <row r="23" spans="1:10" ht="21.95" customHeight="1" x14ac:dyDescent="0.25">
      <c r="A23" s="8">
        <v>1</v>
      </c>
      <c r="B23" s="7" t="s">
        <v>58</v>
      </c>
      <c r="C23" s="7"/>
      <c r="D23" s="9">
        <f>SUM(D24:D46)</f>
        <v>1835080025.9099998</v>
      </c>
      <c r="E23" s="9">
        <f>SUM(E24:E46)</f>
        <v>1956355403.2259998</v>
      </c>
      <c r="F23" s="9">
        <f>SUM(F24:F45)</f>
        <v>-121275377.31600001</v>
      </c>
      <c r="G23" s="10">
        <f t="shared" ref="G23:G71" si="2">+D23/E23-1</f>
        <v>-6.1990463039598431E-2</v>
      </c>
      <c r="H23" s="17"/>
      <c r="I23" s="17"/>
      <c r="J23" s="9">
        <f>+D23</f>
        <v>1835080025.9099998</v>
      </c>
    </row>
    <row r="24" spans="1:10" ht="25.5" x14ac:dyDescent="0.25">
      <c r="A24" s="12" t="s">
        <v>59</v>
      </c>
      <c r="B24" s="13" t="s">
        <v>60</v>
      </c>
      <c r="C24" s="13" t="s">
        <v>61</v>
      </c>
      <c r="D24" s="14">
        <v>4000000</v>
      </c>
      <c r="E24" s="14">
        <v>8970000</v>
      </c>
      <c r="F24" s="14">
        <f t="shared" si="0"/>
        <v>-4970000</v>
      </c>
      <c r="G24" s="15">
        <f t="shared" si="1"/>
        <v>-0.55406911928651059</v>
      </c>
      <c r="H24" s="16"/>
      <c r="I24" s="16"/>
      <c r="J24" s="14">
        <v>4000000</v>
      </c>
    </row>
    <row r="25" spans="1:10" ht="38.25" x14ac:dyDescent="0.25">
      <c r="A25" s="12" t="s">
        <v>62</v>
      </c>
      <c r="B25" s="13" t="s">
        <v>63</v>
      </c>
      <c r="C25" s="13" t="s">
        <v>64</v>
      </c>
      <c r="D25" s="14">
        <v>72000</v>
      </c>
      <c r="E25" s="14">
        <v>72000</v>
      </c>
      <c r="F25" s="14">
        <f t="shared" si="0"/>
        <v>0</v>
      </c>
      <c r="G25" s="15">
        <f t="shared" si="1"/>
        <v>0</v>
      </c>
      <c r="H25" s="16"/>
      <c r="I25" s="16"/>
      <c r="J25" s="14">
        <v>72000</v>
      </c>
    </row>
    <row r="26" spans="1:10" ht="38.25" x14ac:dyDescent="0.25">
      <c r="A26" s="12" t="s">
        <v>65</v>
      </c>
      <c r="B26" s="13" t="s">
        <v>66</v>
      </c>
      <c r="C26" s="13" t="s">
        <v>67</v>
      </c>
      <c r="D26" s="14">
        <v>660000</v>
      </c>
      <c r="E26" s="14">
        <v>660000</v>
      </c>
      <c r="F26" s="14">
        <f t="shared" si="0"/>
        <v>0</v>
      </c>
      <c r="G26" s="15">
        <f t="shared" si="1"/>
        <v>0</v>
      </c>
      <c r="H26" s="16"/>
      <c r="I26" s="16"/>
      <c r="J26" s="14">
        <v>660000</v>
      </c>
    </row>
    <row r="27" spans="1:10" ht="76.5" x14ac:dyDescent="0.25">
      <c r="A27" s="12" t="s">
        <v>68</v>
      </c>
      <c r="B27" s="13" t="s">
        <v>69</v>
      </c>
      <c r="C27" s="13" t="s">
        <v>70</v>
      </c>
      <c r="D27" s="14">
        <v>128000000</v>
      </c>
      <c r="E27" s="14">
        <v>133000000</v>
      </c>
      <c r="F27" s="14">
        <f t="shared" si="0"/>
        <v>-5000000</v>
      </c>
      <c r="G27" s="15">
        <f t="shared" si="1"/>
        <v>-3.7593984962406068E-2</v>
      </c>
      <c r="H27" s="16"/>
      <c r="I27" s="16"/>
      <c r="J27" s="14">
        <v>128000000</v>
      </c>
    </row>
    <row r="28" spans="1:10" ht="114.75" x14ac:dyDescent="0.25">
      <c r="A28" s="12" t="s">
        <v>183</v>
      </c>
      <c r="B28" s="13" t="s">
        <v>184</v>
      </c>
      <c r="C28" s="13" t="s">
        <v>185</v>
      </c>
      <c r="D28" s="14">
        <v>2500000</v>
      </c>
      <c r="E28" s="14">
        <v>7000000</v>
      </c>
      <c r="F28" s="14">
        <f t="shared" si="0"/>
        <v>-4500000</v>
      </c>
      <c r="G28" s="15">
        <f t="shared" si="1"/>
        <v>-0.64285714285714279</v>
      </c>
      <c r="H28" s="16"/>
      <c r="I28" s="16"/>
      <c r="J28" s="14">
        <v>2500000</v>
      </c>
    </row>
    <row r="29" spans="1:10" ht="51" x14ac:dyDescent="0.25">
      <c r="A29" s="12" t="s">
        <v>71</v>
      </c>
      <c r="B29" s="13" t="s">
        <v>72</v>
      </c>
      <c r="C29" s="13" t="s">
        <v>73</v>
      </c>
      <c r="D29" s="14">
        <v>1500000</v>
      </c>
      <c r="E29" s="14">
        <v>1275000</v>
      </c>
      <c r="F29" s="14">
        <f t="shared" si="0"/>
        <v>225000</v>
      </c>
      <c r="G29" s="15">
        <f t="shared" si="1"/>
        <v>0.17647058823529416</v>
      </c>
      <c r="H29" s="16"/>
      <c r="I29" s="16"/>
      <c r="J29" s="14">
        <v>1500000</v>
      </c>
    </row>
    <row r="30" spans="1:10" ht="38.25" x14ac:dyDescent="0.25">
      <c r="A30" s="12" t="s">
        <v>74</v>
      </c>
      <c r="B30" s="13" t="s">
        <v>75</v>
      </c>
      <c r="C30" s="13" t="s">
        <v>76</v>
      </c>
      <c r="D30" s="14">
        <v>7140910</v>
      </c>
      <c r="E30" s="14">
        <v>7372341.5999999996</v>
      </c>
      <c r="F30" s="14">
        <f t="shared" si="0"/>
        <v>-231431.59999999963</v>
      </c>
      <c r="G30" s="15">
        <f t="shared" si="1"/>
        <v>-3.1391871478120281E-2</v>
      </c>
      <c r="H30" s="16"/>
      <c r="I30" s="16"/>
      <c r="J30" s="14">
        <v>7140910</v>
      </c>
    </row>
    <row r="31" spans="1:10" ht="25.5" x14ac:dyDescent="0.25">
      <c r="A31" s="12" t="s">
        <v>77</v>
      </c>
      <c r="B31" s="13" t="s">
        <v>78</v>
      </c>
      <c r="C31" s="13" t="s">
        <v>79</v>
      </c>
      <c r="D31" s="14">
        <v>500000</v>
      </c>
      <c r="E31" s="14">
        <v>1700000</v>
      </c>
      <c r="F31" s="14">
        <f t="shared" si="0"/>
        <v>-1200000</v>
      </c>
      <c r="G31" s="15">
        <f t="shared" si="1"/>
        <v>-0.70588235294117641</v>
      </c>
      <c r="H31" s="16"/>
      <c r="I31" s="16"/>
      <c r="J31" s="14">
        <v>500000</v>
      </c>
    </row>
    <row r="32" spans="1:10" ht="25.5" x14ac:dyDescent="0.25">
      <c r="A32" s="12" t="s">
        <v>80</v>
      </c>
      <c r="B32" s="13" t="s">
        <v>81</v>
      </c>
      <c r="C32" s="13" t="s">
        <v>82</v>
      </c>
      <c r="D32" s="14">
        <v>0</v>
      </c>
      <c r="E32" s="14">
        <v>2639600</v>
      </c>
      <c r="F32" s="14">
        <f t="shared" si="0"/>
        <v>-2639600</v>
      </c>
      <c r="G32" s="15">
        <f t="shared" si="1"/>
        <v>-1</v>
      </c>
      <c r="H32" s="16"/>
      <c r="I32" s="16"/>
      <c r="J32" s="14">
        <v>0</v>
      </c>
    </row>
    <row r="33" spans="1:10" ht="51" x14ac:dyDescent="0.25">
      <c r="A33" s="12" t="s">
        <v>83</v>
      </c>
      <c r="B33" s="13" t="s">
        <v>84</v>
      </c>
      <c r="C33" s="13" t="s">
        <v>85</v>
      </c>
      <c r="D33" s="14">
        <v>56230000</v>
      </c>
      <c r="E33" s="14">
        <v>135104999.72399998</v>
      </c>
      <c r="F33" s="14">
        <f t="shared" si="0"/>
        <v>-78874999.723999977</v>
      </c>
      <c r="G33" s="15">
        <f t="shared" si="1"/>
        <v>-0.58380518770682222</v>
      </c>
      <c r="H33" s="16"/>
      <c r="I33" s="16"/>
      <c r="J33" s="14">
        <v>56230000</v>
      </c>
    </row>
    <row r="34" spans="1:10" ht="25.5" x14ac:dyDescent="0.25">
      <c r="A34" s="12" t="s">
        <v>83</v>
      </c>
      <c r="B34" s="13" t="s">
        <v>86</v>
      </c>
      <c r="C34" s="13" t="s">
        <v>87</v>
      </c>
      <c r="D34" s="14">
        <v>392931355</v>
      </c>
      <c r="E34" s="14">
        <v>357714869</v>
      </c>
      <c r="F34" s="14">
        <f t="shared" si="0"/>
        <v>35216486</v>
      </c>
      <c r="G34" s="15">
        <f t="shared" si="1"/>
        <v>9.8448482442031304E-2</v>
      </c>
      <c r="H34" s="16"/>
      <c r="I34" s="16"/>
      <c r="J34" s="14">
        <v>392931355</v>
      </c>
    </row>
    <row r="35" spans="1:10" ht="38.25" x14ac:dyDescent="0.25">
      <c r="A35" s="12" t="s">
        <v>88</v>
      </c>
      <c r="B35" s="13" t="s">
        <v>89</v>
      </c>
      <c r="C35" s="13" t="s">
        <v>90</v>
      </c>
      <c r="D35" s="14">
        <v>741176641.05999994</v>
      </c>
      <c r="E35" s="14">
        <v>714522012</v>
      </c>
      <c r="F35" s="14">
        <f t="shared" si="0"/>
        <v>26654629.059999943</v>
      </c>
      <c r="G35" s="15">
        <f t="shared" si="1"/>
        <v>3.7304139847828655E-2</v>
      </c>
      <c r="H35" s="16"/>
      <c r="I35" s="16"/>
      <c r="J35" s="14">
        <v>741176641.05999994</v>
      </c>
    </row>
    <row r="36" spans="1:10" ht="51" x14ac:dyDescent="0.25">
      <c r="A36" s="12" t="s">
        <v>91</v>
      </c>
      <c r="B36" s="13" t="s">
        <v>92</v>
      </c>
      <c r="C36" s="13" t="s">
        <v>93</v>
      </c>
      <c r="D36" s="14">
        <v>300000</v>
      </c>
      <c r="E36" s="14">
        <v>300000</v>
      </c>
      <c r="F36" s="14">
        <f t="shared" si="0"/>
        <v>0</v>
      </c>
      <c r="G36" s="15">
        <f t="shared" si="1"/>
        <v>0</v>
      </c>
      <c r="H36" s="16"/>
      <c r="I36" s="16"/>
      <c r="J36" s="14">
        <v>300000</v>
      </c>
    </row>
    <row r="37" spans="1:10" ht="38.25" x14ac:dyDescent="0.25">
      <c r="A37" s="12" t="s">
        <v>94</v>
      </c>
      <c r="B37" s="13" t="s">
        <v>95</v>
      </c>
      <c r="C37" s="13" t="s">
        <v>96</v>
      </c>
      <c r="D37" s="14">
        <v>396742019.85000002</v>
      </c>
      <c r="E37" s="14">
        <v>465725650.90200001</v>
      </c>
      <c r="F37" s="14">
        <f t="shared" si="0"/>
        <v>-68983631.051999986</v>
      </c>
      <c r="G37" s="15">
        <f t="shared" si="1"/>
        <v>-0.14812074644889128</v>
      </c>
      <c r="H37" s="16"/>
      <c r="I37" s="16"/>
      <c r="J37" s="14">
        <v>396742019.84999996</v>
      </c>
    </row>
    <row r="38" spans="1:10" ht="127.5" x14ac:dyDescent="0.25">
      <c r="A38" s="12" t="s">
        <v>97</v>
      </c>
      <c r="B38" s="13" t="s">
        <v>98</v>
      </c>
      <c r="C38" s="13" t="s">
        <v>99</v>
      </c>
      <c r="D38" s="14">
        <v>2450600</v>
      </c>
      <c r="E38" s="14">
        <v>1335600</v>
      </c>
      <c r="F38" s="14">
        <f t="shared" si="0"/>
        <v>1115000</v>
      </c>
      <c r="G38" s="15">
        <f t="shared" si="1"/>
        <v>0.8348307876609764</v>
      </c>
      <c r="H38" s="16"/>
      <c r="I38" s="16"/>
      <c r="J38" s="14">
        <v>2450600</v>
      </c>
    </row>
    <row r="39" spans="1:10" ht="63.75" x14ac:dyDescent="0.25">
      <c r="A39" s="12" t="s">
        <v>100</v>
      </c>
      <c r="B39" s="13" t="s">
        <v>101</v>
      </c>
      <c r="C39" s="13" t="s">
        <v>102</v>
      </c>
      <c r="D39" s="14">
        <v>9750000</v>
      </c>
      <c r="E39" s="14">
        <v>10350000</v>
      </c>
      <c r="F39" s="14">
        <f t="shared" si="0"/>
        <v>-600000</v>
      </c>
      <c r="G39" s="15">
        <f t="shared" si="1"/>
        <v>-5.7971014492753659E-2</v>
      </c>
      <c r="H39" s="16"/>
      <c r="I39" s="16"/>
      <c r="J39" s="14">
        <v>9750000</v>
      </c>
    </row>
    <row r="40" spans="1:10" ht="102" x14ac:dyDescent="0.25">
      <c r="A40" s="12" t="s">
        <v>103</v>
      </c>
      <c r="B40" s="13" t="s">
        <v>104</v>
      </c>
      <c r="C40" s="13" t="s">
        <v>105</v>
      </c>
      <c r="D40" s="14">
        <v>8640450</v>
      </c>
      <c r="E40" s="14">
        <v>9635850</v>
      </c>
      <c r="F40" s="14">
        <f t="shared" si="0"/>
        <v>-995400</v>
      </c>
      <c r="G40" s="15">
        <f t="shared" si="1"/>
        <v>-0.10330173259235043</v>
      </c>
      <c r="H40" s="16"/>
      <c r="I40" s="16"/>
      <c r="J40" s="14">
        <v>8640450</v>
      </c>
    </row>
    <row r="41" spans="1:10" ht="51" x14ac:dyDescent="0.25">
      <c r="A41" s="12" t="s">
        <v>106</v>
      </c>
      <c r="B41" s="13" t="s">
        <v>107</v>
      </c>
      <c r="C41" s="13" t="s">
        <v>108</v>
      </c>
      <c r="D41" s="14">
        <v>600000</v>
      </c>
      <c r="E41" s="14">
        <v>600000</v>
      </c>
      <c r="F41" s="14">
        <f t="shared" si="0"/>
        <v>0</v>
      </c>
      <c r="G41" s="15">
        <f t="shared" si="1"/>
        <v>0</v>
      </c>
      <c r="H41" s="16"/>
      <c r="I41" s="16"/>
      <c r="J41" s="14">
        <v>600000</v>
      </c>
    </row>
    <row r="42" spans="1:10" ht="178.5" x14ac:dyDescent="0.25">
      <c r="A42" s="12" t="s">
        <v>109</v>
      </c>
      <c r="B42" s="13" t="s">
        <v>110</v>
      </c>
      <c r="C42" s="13" t="s">
        <v>111</v>
      </c>
      <c r="D42" s="14">
        <v>73961050</v>
      </c>
      <c r="E42" s="14">
        <v>96077480</v>
      </c>
      <c r="F42" s="14">
        <f t="shared" si="0"/>
        <v>-22116430</v>
      </c>
      <c r="G42" s="15">
        <f t="shared" si="1"/>
        <v>-0.23019369367306475</v>
      </c>
      <c r="H42" s="16"/>
      <c r="I42" s="16"/>
      <c r="J42" s="14">
        <v>73961050</v>
      </c>
    </row>
    <row r="43" spans="1:10" ht="63.75" x14ac:dyDescent="0.25">
      <c r="A43" s="12" t="s">
        <v>112</v>
      </c>
      <c r="B43" s="13" t="s">
        <v>113</v>
      </c>
      <c r="C43" s="13" t="s">
        <v>114</v>
      </c>
      <c r="D43" s="14">
        <v>5625000</v>
      </c>
      <c r="E43" s="14">
        <v>0</v>
      </c>
      <c r="F43" s="14">
        <f t="shared" si="0"/>
        <v>5625000</v>
      </c>
      <c r="G43" s="15" t="e">
        <f t="shared" si="1"/>
        <v>#DIV/0!</v>
      </c>
      <c r="H43" s="16"/>
      <c r="I43" s="16"/>
      <c r="J43" s="14">
        <v>5625000</v>
      </c>
    </row>
    <row r="44" spans="1:10" ht="38.25" x14ac:dyDescent="0.25">
      <c r="A44" s="12" t="s">
        <v>115</v>
      </c>
      <c r="B44" s="13" t="s">
        <v>116</v>
      </c>
      <c r="C44" s="13" t="s">
        <v>117</v>
      </c>
      <c r="D44" s="14">
        <v>200000</v>
      </c>
      <c r="E44" s="14">
        <v>200000</v>
      </c>
      <c r="F44" s="14">
        <f t="shared" si="0"/>
        <v>0</v>
      </c>
      <c r="G44" s="15">
        <f t="shared" si="1"/>
        <v>0</v>
      </c>
      <c r="H44" s="16"/>
      <c r="I44" s="16"/>
      <c r="J44" s="14">
        <v>200000</v>
      </c>
    </row>
    <row r="45" spans="1:10" ht="63.75" x14ac:dyDescent="0.25">
      <c r="A45" s="12" t="s">
        <v>181</v>
      </c>
      <c r="B45" s="13" t="s">
        <v>182</v>
      </c>
      <c r="C45" s="13" t="s">
        <v>118</v>
      </c>
      <c r="D45" s="14">
        <v>1800000</v>
      </c>
      <c r="E45" s="14">
        <v>1800000</v>
      </c>
      <c r="F45" s="14">
        <f t="shared" si="0"/>
        <v>0</v>
      </c>
      <c r="G45" s="15">
        <f t="shared" si="1"/>
        <v>0</v>
      </c>
      <c r="H45" s="16"/>
      <c r="I45" s="16"/>
      <c r="J45" s="14">
        <v>1800000</v>
      </c>
    </row>
    <row r="46" spans="1:10" ht="38.25" x14ac:dyDescent="0.25">
      <c r="A46" s="12" t="s">
        <v>119</v>
      </c>
      <c r="B46" s="13" t="s">
        <v>120</v>
      </c>
      <c r="C46" s="13" t="s">
        <v>121</v>
      </c>
      <c r="D46" s="14">
        <v>300000</v>
      </c>
      <c r="E46" s="14">
        <v>300000</v>
      </c>
      <c r="F46" s="14">
        <f t="shared" si="0"/>
        <v>0</v>
      </c>
      <c r="G46" s="15">
        <f t="shared" si="1"/>
        <v>0</v>
      </c>
      <c r="H46" s="16"/>
      <c r="I46" s="16"/>
      <c r="J46" s="14">
        <v>300000</v>
      </c>
    </row>
    <row r="47" spans="1:10" ht="23.45" customHeight="1" x14ac:dyDescent="0.25">
      <c r="A47" s="8" t="s">
        <v>190</v>
      </c>
      <c r="B47" s="7" t="s">
        <v>122</v>
      </c>
      <c r="C47" s="7"/>
      <c r="D47" s="9">
        <f>SUM(D48:D60)</f>
        <v>6434570</v>
      </c>
      <c r="E47" s="9">
        <f>SUM(E48:E60)</f>
        <v>6401760</v>
      </c>
      <c r="F47" s="9">
        <f>SUM(F48:F60)</f>
        <v>32810</v>
      </c>
      <c r="G47" s="10">
        <f t="shared" si="2"/>
        <v>5.1251530829021785E-3</v>
      </c>
      <c r="H47" s="17"/>
      <c r="I47" s="17"/>
      <c r="J47" s="9">
        <f>+D47</f>
        <v>6434570</v>
      </c>
    </row>
    <row r="48" spans="1:10" ht="38.25" x14ac:dyDescent="0.25">
      <c r="A48" s="12" t="s">
        <v>123</v>
      </c>
      <c r="B48" s="13" t="s">
        <v>124</v>
      </c>
      <c r="C48" s="13" t="s">
        <v>125</v>
      </c>
      <c r="D48" s="14">
        <v>150000</v>
      </c>
      <c r="E48" s="14">
        <v>150000</v>
      </c>
      <c r="F48" s="14">
        <f t="shared" si="0"/>
        <v>0</v>
      </c>
      <c r="G48" s="15">
        <f t="shared" si="1"/>
        <v>0</v>
      </c>
      <c r="H48" s="16"/>
      <c r="I48" s="16"/>
      <c r="J48" s="14">
        <v>150000</v>
      </c>
    </row>
    <row r="49" spans="1:10" ht="51" x14ac:dyDescent="0.25">
      <c r="A49" s="12" t="s">
        <v>126</v>
      </c>
      <c r="B49" s="13" t="s">
        <v>127</v>
      </c>
      <c r="C49" s="13" t="s">
        <v>128</v>
      </c>
      <c r="D49" s="14">
        <v>200000</v>
      </c>
      <c r="E49" s="14">
        <v>300000</v>
      </c>
      <c r="F49" s="14">
        <f t="shared" si="0"/>
        <v>-100000</v>
      </c>
      <c r="G49" s="15">
        <f t="shared" si="1"/>
        <v>-0.33333333333333337</v>
      </c>
      <c r="H49" s="16"/>
      <c r="I49" s="16"/>
      <c r="J49" s="14">
        <v>200000</v>
      </c>
    </row>
    <row r="50" spans="1:10" ht="38.25" x14ac:dyDescent="0.25">
      <c r="A50" s="12" t="s">
        <v>199</v>
      </c>
      <c r="B50" s="13" t="s">
        <v>189</v>
      </c>
      <c r="C50" s="13" t="s">
        <v>200</v>
      </c>
      <c r="D50" s="14">
        <v>500000</v>
      </c>
      <c r="E50" s="14">
        <v>0</v>
      </c>
      <c r="F50" s="14">
        <f t="shared" ref="F50" si="3">+D50-E50</f>
        <v>500000</v>
      </c>
      <c r="G50" s="15">
        <v>1</v>
      </c>
      <c r="H50" s="16"/>
      <c r="I50" s="16"/>
      <c r="J50" s="14">
        <v>500000</v>
      </c>
    </row>
    <row r="51" spans="1:10" ht="25.5" x14ac:dyDescent="0.25">
      <c r="A51" s="12" t="s">
        <v>195</v>
      </c>
      <c r="B51" s="13" t="s">
        <v>196</v>
      </c>
      <c r="C51" s="13" t="s">
        <v>201</v>
      </c>
      <c r="D51" s="14">
        <v>140000</v>
      </c>
      <c r="E51" s="14">
        <v>0</v>
      </c>
      <c r="F51" s="14">
        <f t="shared" ref="F51" si="4">+D51-E51</f>
        <v>140000</v>
      </c>
      <c r="G51" s="15">
        <v>1</v>
      </c>
      <c r="H51" s="16"/>
      <c r="I51" s="16"/>
      <c r="J51" s="14">
        <v>140000</v>
      </c>
    </row>
    <row r="52" spans="1:10" ht="38.25" x14ac:dyDescent="0.25">
      <c r="A52" s="12" t="s">
        <v>129</v>
      </c>
      <c r="B52" s="13" t="s">
        <v>130</v>
      </c>
      <c r="C52" s="13" t="s">
        <v>131</v>
      </c>
      <c r="D52" s="14">
        <v>650000</v>
      </c>
      <c r="E52" s="14">
        <v>280000</v>
      </c>
      <c r="F52" s="14">
        <f t="shared" si="0"/>
        <v>370000</v>
      </c>
      <c r="G52" s="15">
        <f t="shared" si="1"/>
        <v>1.3214285714285716</v>
      </c>
      <c r="H52" s="16"/>
      <c r="I52" s="16"/>
      <c r="J52" s="14">
        <v>650000</v>
      </c>
    </row>
    <row r="53" spans="1:10" ht="25.5" x14ac:dyDescent="0.25">
      <c r="A53" s="12" t="s">
        <v>132</v>
      </c>
      <c r="B53" s="13" t="s">
        <v>133</v>
      </c>
      <c r="C53" s="13" t="s">
        <v>134</v>
      </c>
      <c r="D53" s="14">
        <v>100000</v>
      </c>
      <c r="E53" s="14">
        <v>100000</v>
      </c>
      <c r="F53" s="14">
        <f t="shared" si="0"/>
        <v>0</v>
      </c>
      <c r="G53" s="15">
        <f t="shared" si="1"/>
        <v>0</v>
      </c>
      <c r="H53" s="16"/>
      <c r="I53" s="16"/>
      <c r="J53" s="14">
        <v>100000</v>
      </c>
    </row>
    <row r="54" spans="1:10" ht="38.25" x14ac:dyDescent="0.25">
      <c r="A54" s="12" t="s">
        <v>135</v>
      </c>
      <c r="B54" s="13" t="s">
        <v>136</v>
      </c>
      <c r="C54" s="13" t="s">
        <v>137</v>
      </c>
      <c r="D54" s="14">
        <v>150000</v>
      </c>
      <c r="E54" s="14">
        <v>150000</v>
      </c>
      <c r="F54" s="14">
        <f t="shared" si="0"/>
        <v>0</v>
      </c>
      <c r="G54" s="15">
        <f t="shared" si="1"/>
        <v>0</v>
      </c>
      <c r="H54" s="16"/>
      <c r="I54" s="16"/>
      <c r="J54" s="14">
        <v>150000</v>
      </c>
    </row>
    <row r="55" spans="1:10" ht="63.75" x14ac:dyDescent="0.25">
      <c r="A55" s="12" t="s">
        <v>138</v>
      </c>
      <c r="B55" s="13" t="s">
        <v>139</v>
      </c>
      <c r="C55" s="13" t="s">
        <v>140</v>
      </c>
      <c r="D55" s="14">
        <v>825570</v>
      </c>
      <c r="E55" s="14">
        <v>483470</v>
      </c>
      <c r="F55" s="14">
        <f t="shared" si="0"/>
        <v>342100</v>
      </c>
      <c r="G55" s="15">
        <f t="shared" si="1"/>
        <v>0.70759302542039837</v>
      </c>
      <c r="H55" s="16"/>
      <c r="I55" s="16"/>
      <c r="J55" s="14">
        <v>825570</v>
      </c>
    </row>
    <row r="56" spans="1:10" ht="38.25" x14ac:dyDescent="0.25">
      <c r="A56" s="12" t="s">
        <v>141</v>
      </c>
      <c r="B56" s="13" t="s">
        <v>142</v>
      </c>
      <c r="C56" s="13" t="s">
        <v>143</v>
      </c>
      <c r="D56" s="14">
        <v>500000</v>
      </c>
      <c r="E56" s="14">
        <v>447480</v>
      </c>
      <c r="F56" s="14">
        <f t="shared" si="0"/>
        <v>52520</v>
      </c>
      <c r="G56" s="15">
        <f t="shared" si="1"/>
        <v>0.11736837400554223</v>
      </c>
      <c r="H56" s="16"/>
      <c r="I56" s="16"/>
      <c r="J56" s="14">
        <v>500000</v>
      </c>
    </row>
    <row r="57" spans="1:10" ht="51" x14ac:dyDescent="0.25">
      <c r="A57" s="12" t="s">
        <v>144</v>
      </c>
      <c r="B57" s="13" t="s">
        <v>145</v>
      </c>
      <c r="C57" s="13" t="s">
        <v>146</v>
      </c>
      <c r="D57" s="14">
        <v>2966500</v>
      </c>
      <c r="E57" s="14">
        <v>4140810</v>
      </c>
      <c r="F57" s="14">
        <f t="shared" si="0"/>
        <v>-1174310</v>
      </c>
      <c r="G57" s="15">
        <f t="shared" si="1"/>
        <v>-0.28359427261815928</v>
      </c>
      <c r="H57" s="16"/>
      <c r="I57" s="16"/>
      <c r="J57" s="14">
        <v>2966500</v>
      </c>
    </row>
    <row r="58" spans="1:10" ht="63.75" x14ac:dyDescent="0.25">
      <c r="A58" s="12" t="s">
        <v>147</v>
      </c>
      <c r="B58" s="13" t="s">
        <v>148</v>
      </c>
      <c r="C58" s="13" t="s">
        <v>149</v>
      </c>
      <c r="D58" s="14">
        <v>200000</v>
      </c>
      <c r="E58" s="14">
        <v>200000</v>
      </c>
      <c r="F58" s="14">
        <f t="shared" si="0"/>
        <v>0</v>
      </c>
      <c r="G58" s="15">
        <f t="shared" si="1"/>
        <v>0</v>
      </c>
      <c r="H58" s="16"/>
      <c r="I58" s="16"/>
      <c r="J58" s="14">
        <v>200000</v>
      </c>
    </row>
    <row r="59" spans="1:10" ht="51" x14ac:dyDescent="0.25">
      <c r="A59" s="12" t="s">
        <v>150</v>
      </c>
      <c r="B59" s="13" t="s">
        <v>151</v>
      </c>
      <c r="C59" s="13" t="s">
        <v>152</v>
      </c>
      <c r="D59" s="14">
        <v>0</v>
      </c>
      <c r="E59" s="14">
        <v>150000</v>
      </c>
      <c r="F59" s="14">
        <f t="shared" ref="F59" si="5">+D59-E59</f>
        <v>-150000</v>
      </c>
      <c r="G59" s="15">
        <f t="shared" ref="G59" si="6">+D59/E59-1</f>
        <v>-1</v>
      </c>
      <c r="H59" s="16"/>
      <c r="I59" s="16"/>
      <c r="J59" s="14">
        <v>0</v>
      </c>
    </row>
    <row r="60" spans="1:10" ht="25.5" x14ac:dyDescent="0.25">
      <c r="A60" s="12" t="s">
        <v>197</v>
      </c>
      <c r="B60" s="13" t="s">
        <v>198</v>
      </c>
      <c r="C60" s="13" t="s">
        <v>202</v>
      </c>
      <c r="D60" s="14">
        <v>52500</v>
      </c>
      <c r="E60" s="14">
        <v>0</v>
      </c>
      <c r="F60" s="14">
        <f t="shared" si="0"/>
        <v>52500</v>
      </c>
      <c r="G60" s="15">
        <v>1</v>
      </c>
      <c r="H60" s="16"/>
      <c r="I60" s="16"/>
      <c r="J60" s="14">
        <v>52500</v>
      </c>
    </row>
    <row r="61" spans="1:10" ht="21.6" customHeight="1" x14ac:dyDescent="0.25">
      <c r="A61" s="8" t="s">
        <v>153</v>
      </c>
      <c r="B61" s="7" t="s">
        <v>154</v>
      </c>
      <c r="C61" s="7"/>
      <c r="D61" s="9">
        <f>SUM(D62:D63)</f>
        <v>6114605</v>
      </c>
      <c r="E61" s="9">
        <f>SUM(E63:E63)</f>
        <v>339264209</v>
      </c>
      <c r="F61" s="9">
        <f>SUM(F63:F63)</f>
        <v>-336129389</v>
      </c>
      <c r="G61" s="10">
        <f t="shared" si="2"/>
        <v>-0.9819768639373333</v>
      </c>
      <c r="H61" s="11"/>
      <c r="I61" s="11"/>
      <c r="J61" s="9">
        <v>6114605</v>
      </c>
    </row>
    <row r="62" spans="1:10" ht="21.6" customHeight="1" x14ac:dyDescent="0.25">
      <c r="A62" s="12" t="s">
        <v>191</v>
      </c>
      <c r="B62" s="13" t="s">
        <v>192</v>
      </c>
      <c r="C62" s="13" t="s">
        <v>203</v>
      </c>
      <c r="D62" s="14">
        <v>2979785</v>
      </c>
      <c r="E62" s="14">
        <v>0</v>
      </c>
      <c r="F62" s="14">
        <f t="shared" si="0"/>
        <v>2979785</v>
      </c>
      <c r="G62" s="15">
        <v>1</v>
      </c>
      <c r="H62" s="16"/>
      <c r="I62" s="16"/>
      <c r="J62" s="14">
        <v>2979785</v>
      </c>
    </row>
    <row r="63" spans="1:10" ht="38.25" x14ac:dyDescent="0.25">
      <c r="A63" s="12" t="s">
        <v>155</v>
      </c>
      <c r="B63" s="13" t="s">
        <v>156</v>
      </c>
      <c r="C63" s="13" t="s">
        <v>157</v>
      </c>
      <c r="D63" s="14">
        <v>3134820</v>
      </c>
      <c r="E63" s="14">
        <v>339264209</v>
      </c>
      <c r="F63" s="14">
        <f t="shared" si="0"/>
        <v>-336129389</v>
      </c>
      <c r="G63" s="15">
        <f t="shared" ref="G63" si="7">+E63/D63-1</f>
        <v>107.22446232957554</v>
      </c>
      <c r="H63" s="16"/>
      <c r="I63" s="16"/>
      <c r="J63" s="14">
        <v>3134180</v>
      </c>
    </row>
    <row r="64" spans="1:10" ht="20.45" customHeight="1" x14ac:dyDescent="0.25">
      <c r="A64" s="8">
        <v>6</v>
      </c>
      <c r="B64" s="7" t="s">
        <v>158</v>
      </c>
      <c r="C64" s="7"/>
      <c r="D64" s="9">
        <f>SUM(D65:D71)</f>
        <v>93446201.030000001</v>
      </c>
      <c r="E64" s="9">
        <f>SUM(E65:E71)</f>
        <v>90015201.030000001</v>
      </c>
      <c r="F64" s="9">
        <f>SUM(F65:F71)</f>
        <v>3431000</v>
      </c>
      <c r="G64" s="10">
        <f t="shared" si="2"/>
        <v>3.8115784453522705E-2</v>
      </c>
      <c r="H64" s="11"/>
      <c r="I64" s="11"/>
      <c r="J64" s="9">
        <v>93446201.030000001</v>
      </c>
    </row>
    <row r="65" spans="1:10" ht="38.25" x14ac:dyDescent="0.25">
      <c r="A65" s="12" t="s">
        <v>159</v>
      </c>
      <c r="B65" s="13" t="s">
        <v>160</v>
      </c>
      <c r="C65" s="13" t="s">
        <v>161</v>
      </c>
      <c r="D65" s="14">
        <v>14830000</v>
      </c>
      <c r="E65" s="14">
        <v>9316000</v>
      </c>
      <c r="F65" s="14">
        <f t="shared" si="0"/>
        <v>5514000</v>
      </c>
      <c r="G65" s="15">
        <f t="shared" si="2"/>
        <v>0.59188492915414348</v>
      </c>
      <c r="H65" s="16"/>
      <c r="I65" s="16"/>
      <c r="J65" s="14">
        <v>14830000</v>
      </c>
    </row>
    <row r="66" spans="1:10" ht="63.75" x14ac:dyDescent="0.25">
      <c r="A66" s="12" t="s">
        <v>162</v>
      </c>
      <c r="B66" s="13" t="s">
        <v>163</v>
      </c>
      <c r="C66" s="13" t="s">
        <v>164</v>
      </c>
      <c r="D66" s="14">
        <v>10400000</v>
      </c>
      <c r="E66" s="14">
        <v>12017457</v>
      </c>
      <c r="F66" s="14">
        <f t="shared" si="0"/>
        <v>-1617457</v>
      </c>
      <c r="G66" s="15">
        <f t="shared" si="2"/>
        <v>-0.1345922852064293</v>
      </c>
      <c r="H66" s="16"/>
      <c r="I66" s="16"/>
      <c r="J66" s="14">
        <v>10400000</v>
      </c>
    </row>
    <row r="67" spans="1:10" ht="89.25" x14ac:dyDescent="0.25">
      <c r="A67" s="12" t="s">
        <v>193</v>
      </c>
      <c r="B67" s="13" t="s">
        <v>194</v>
      </c>
      <c r="C67" s="13" t="s">
        <v>204</v>
      </c>
      <c r="D67" s="14">
        <v>617457</v>
      </c>
      <c r="E67" s="14">
        <v>0</v>
      </c>
      <c r="F67" s="14">
        <f t="shared" ref="F67" si="8">+D67-E67</f>
        <v>617457</v>
      </c>
      <c r="G67" s="15">
        <v>1</v>
      </c>
      <c r="H67" s="16"/>
      <c r="I67" s="16"/>
      <c r="J67" s="14">
        <v>617457</v>
      </c>
    </row>
    <row r="68" spans="1:10" ht="51" x14ac:dyDescent="0.25">
      <c r="A68" s="12" t="s">
        <v>165</v>
      </c>
      <c r="B68" s="13" t="s">
        <v>166</v>
      </c>
      <c r="C68" s="13" t="s">
        <v>167</v>
      </c>
      <c r="D68" s="14">
        <v>10000000</v>
      </c>
      <c r="E68" s="14">
        <v>10000000</v>
      </c>
      <c r="F68" s="14">
        <f t="shared" si="0"/>
        <v>0</v>
      </c>
      <c r="G68" s="15">
        <f t="shared" si="2"/>
        <v>0</v>
      </c>
      <c r="H68" s="16"/>
      <c r="I68" s="16"/>
      <c r="J68" s="14">
        <v>10000000</v>
      </c>
    </row>
    <row r="69" spans="1:10" ht="25.5" x14ac:dyDescent="0.25">
      <c r="A69" s="12" t="s">
        <v>168</v>
      </c>
      <c r="B69" s="13" t="s">
        <v>169</v>
      </c>
      <c r="C69" s="13" t="s">
        <v>170</v>
      </c>
      <c r="D69" s="14">
        <v>20000000</v>
      </c>
      <c r="E69" s="14">
        <v>20000000</v>
      </c>
      <c r="F69" s="14">
        <f t="shared" si="0"/>
        <v>0</v>
      </c>
      <c r="G69" s="15">
        <f t="shared" si="2"/>
        <v>0</v>
      </c>
      <c r="H69" s="16"/>
      <c r="I69" s="16"/>
      <c r="J69" s="14">
        <v>20000000</v>
      </c>
    </row>
    <row r="70" spans="1:10" ht="76.5" x14ac:dyDescent="0.25">
      <c r="A70" s="12" t="s">
        <v>171</v>
      </c>
      <c r="B70" s="13" t="s">
        <v>172</v>
      </c>
      <c r="C70" s="13" t="s">
        <v>173</v>
      </c>
      <c r="D70" s="14">
        <v>20000000</v>
      </c>
      <c r="E70" s="14">
        <v>20000000</v>
      </c>
      <c r="F70" s="14">
        <f t="shared" si="0"/>
        <v>0</v>
      </c>
      <c r="G70" s="15">
        <f t="shared" si="2"/>
        <v>0</v>
      </c>
      <c r="H70" s="16"/>
      <c r="I70" s="16"/>
      <c r="J70" s="14">
        <v>20000000</v>
      </c>
    </row>
    <row r="71" spans="1:10" ht="51" x14ac:dyDescent="0.25">
      <c r="A71" s="12" t="s">
        <v>174</v>
      </c>
      <c r="B71" s="13" t="s">
        <v>175</v>
      </c>
      <c r="C71" s="13" t="s">
        <v>176</v>
      </c>
      <c r="D71" s="14">
        <v>17598744.029999997</v>
      </c>
      <c r="E71" s="14">
        <v>18681744.029999997</v>
      </c>
      <c r="F71" s="14">
        <f t="shared" si="0"/>
        <v>-1083000</v>
      </c>
      <c r="G71" s="15">
        <f t="shared" si="2"/>
        <v>-5.7971033018163087E-2</v>
      </c>
      <c r="H71" s="16"/>
      <c r="I71" s="16"/>
      <c r="J71" s="14">
        <v>17598744.029999997</v>
      </c>
    </row>
    <row r="72" spans="1:10" hidden="1" x14ac:dyDescent="0.25">
      <c r="A72" s="8">
        <v>9</v>
      </c>
      <c r="B72" s="7" t="s">
        <v>177</v>
      </c>
      <c r="C72" s="7"/>
      <c r="D72" s="9">
        <f>+D73</f>
        <v>0</v>
      </c>
      <c r="E72" s="9">
        <f>+E73</f>
        <v>0</v>
      </c>
      <c r="F72" s="9">
        <f>D72-E72</f>
        <v>0</v>
      </c>
      <c r="G72" s="10" t="e">
        <f>D72/E72-1</f>
        <v>#DIV/0!</v>
      </c>
      <c r="H72" s="11"/>
      <c r="I72" s="11"/>
      <c r="J72" s="9">
        <v>0</v>
      </c>
    </row>
    <row r="73" spans="1:10" ht="25.5" hidden="1" x14ac:dyDescent="0.25">
      <c r="A73" s="12" t="s">
        <v>178</v>
      </c>
      <c r="B73" s="13" t="s">
        <v>179</v>
      </c>
      <c r="C73" s="13"/>
      <c r="D73" s="14"/>
      <c r="E73" s="14"/>
      <c r="F73" s="14">
        <f>D73-E73</f>
        <v>0</v>
      </c>
      <c r="G73" s="15" t="e">
        <f>D73/E73-1</f>
        <v>#DIV/0!</v>
      </c>
      <c r="H73" s="16"/>
      <c r="I73" s="16"/>
      <c r="J73" s="14"/>
    </row>
    <row r="74" spans="1:10" x14ac:dyDescent="0.25">
      <c r="A74" s="12"/>
      <c r="B74" s="13"/>
      <c r="C74" s="13"/>
      <c r="D74" s="14"/>
      <c r="E74" s="14"/>
      <c r="F74" s="14"/>
      <c r="G74" s="15"/>
      <c r="H74" s="16"/>
      <c r="I74" s="16"/>
      <c r="J74" s="14"/>
    </row>
    <row r="75" spans="1:10" ht="23.45" customHeight="1" x14ac:dyDescent="0.25">
      <c r="A75" s="8"/>
      <c r="B75" s="7" t="s">
        <v>180</v>
      </c>
      <c r="C75" s="7"/>
      <c r="D75" s="9">
        <f>D5+D23+D47+D61+D64</f>
        <v>4322492234.9399996</v>
      </c>
      <c r="E75" s="9">
        <f>E5+E23+E47+E61+E64+E72+2.94</f>
        <v>4508417557.1959991</v>
      </c>
      <c r="F75" s="9">
        <f>+D75-E75</f>
        <v>-185925322.25599957</v>
      </c>
      <c r="G75" s="10">
        <f>+D75/E75-1</f>
        <v>-4.1239596798047118E-2</v>
      </c>
      <c r="H75" s="11"/>
      <c r="I75" s="11"/>
      <c r="J75" s="9">
        <f>J5+J23+J47+J61+J64</f>
        <v>4322492234.9399996</v>
      </c>
    </row>
    <row r="77" spans="1:10" x14ac:dyDescent="0.25">
      <c r="D77" s="5"/>
    </row>
    <row r="78" spans="1:10" x14ac:dyDescent="0.25">
      <c r="D78" s="5"/>
    </row>
  </sheetData>
  <mergeCells count="2">
    <mergeCell ref="A1:H1"/>
    <mergeCell ref="A2:G2"/>
  </mergeCells>
  <dataValidations count="3">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H4:J4 C4:C27 C29:C30 D61:G62 D64:G64 D23:G23 E24:G46 D4:G5 E63:G63 D47:G47 E65:G71 E6:G22 D72:G75 E48:G60 D44:D46 A4:B75 C32:C49 C51:C59 C61 C63:C75 J72:J75 J64 J23 J5 J44:J47 J61:J62" xr:uid="{7888D34D-5998-4B25-BC9C-26097D801728}"/>
    <dataValidation allowBlank="1" showInputMessage="1" showErrorMessage="1" error="El documento tiene habilitado la columna &quot;I&quot; para que pueda agregar las observaciones. Gracias" sqref="H5:I75" xr:uid="{B6CA1047-29D9-4AE8-9E28-4A706A69D525}"/>
    <dataValidation allowBlank="1" showInputMessage="1" showErrorMessage="1" errorTitle="Comentario" error="El documento tiene habilitado la columna “I” para que pueda agregar las observaciones.Gracias" prompt="El documento tiene habilitado la columna “I” para que pueda agregar las observaciones. Gracias " sqref="C31" xr:uid="{C28646EF-7BFE-4D96-AE77-20AF5DB6E322}"/>
  </dataValidations>
  <pageMargins left="0.7" right="0.7" top="0.75" bottom="0.75" header="0.3" footer="0.3"/>
  <pageSetup orientation="portrait" r:id="rId1"/>
  <headerFooter>
    <oddFooter>&amp;C&amp;"Calibri"&amp;11&amp;K000000_x000D_&amp;1#&amp;"Calibri"&amp;10&amp;K000000Uso Interno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2023</Anno>
  </documentManagement>
</p:properties>
</file>

<file path=customXml/itemProps1.xml><?xml version="1.0" encoding="utf-8"?>
<ds:datastoreItem xmlns:ds="http://schemas.openxmlformats.org/officeDocument/2006/customXml" ds:itemID="{B597BE8C-A42E-4991-9CBA-7828BA23A7C4}"/>
</file>

<file path=customXml/itemProps2.xml><?xml version="1.0" encoding="utf-8"?>
<ds:datastoreItem xmlns:ds="http://schemas.openxmlformats.org/officeDocument/2006/customXml" ds:itemID="{80A930E7-FACB-4C12-8E50-B3B4FC7466A2}"/>
</file>

<file path=customXml/itemProps3.xml><?xml version="1.0" encoding="utf-8"?>
<ds:datastoreItem xmlns:ds="http://schemas.openxmlformats.org/officeDocument/2006/customXml" ds:itemID="{03E8F6B6-1075-4187-AF06-3F8064FC9D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SUGESE</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del envío a consulta del presupuesto SUGESE 2024</dc:title>
  <dc:creator>MEONO CASTRO HENRY</dc:creator>
  <cp:lastModifiedBy>UCANAN JIMENEZ JEFFREY</cp:lastModifiedBy>
  <dcterms:created xsi:type="dcterms:W3CDTF">2022-08-02T00:02:49Z</dcterms:created>
  <dcterms:modified xsi:type="dcterms:W3CDTF">2023-10-06T16:39:07Z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2023-08-04T19:55:21Z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10779a22-e120-447f-a681-7e123ecb08a0</vt:lpwstr>
  </property>
  <property fmtid="{D5CDD505-2E9C-101B-9397-08002B2CF9AE}" pid="8" name="MSIP_Label_b8b4be34-365a-4a68-b9fb-75c1b6874315_ContentBits">
    <vt:lpwstr>2</vt:lpwstr>
  </property>
  <property fmtid="{D5CDD505-2E9C-101B-9397-08002B2CF9AE}" pid="9" name="ContentTypeId">
    <vt:lpwstr>0x010100C00B1EBAC9608746A03E54D810261FE3</vt:lpwstr>
  </property>
</Properties>
</file>