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bccr-my.sharepoint.com/personal/ucananjj_bccr_fi_cr/Documents/Escritorio/"/>
    </mc:Choice>
  </mc:AlternateContent>
  <xr:revisionPtr revIDLastSave="0" documentId="13_ncr:1_{ADE8DD5F-DB89-407D-BE57-E20F8EC9BA33}"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28920" yWindow="-120" windowWidth="29040" windowHeight="1584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Consultas'!$B$7:$H$81</definedName>
    <definedName name="_xlnm._FilterDatabase" localSheetId="0" hidden="1">'PRESUPUESTO 2021'!$B$5:$Q$87</definedName>
    <definedName name="_xlnm.Print_Area" localSheetId="1">'Matriz de Consultas'!$B$8:$H$81</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0" i="1" l="1"/>
  <c r="H78" i="1"/>
  <c r="H77" i="1"/>
  <c r="H76" i="1"/>
  <c r="H75" i="1"/>
  <c r="H74" i="1"/>
  <c r="H73" i="1"/>
  <c r="H72" i="1"/>
  <c r="H70" i="1"/>
  <c r="H69" i="1"/>
  <c r="H68"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5" i="1"/>
  <c r="H24" i="1"/>
  <c r="H23" i="1"/>
  <c r="H22" i="1"/>
  <c r="H21" i="1"/>
  <c r="H20" i="1"/>
  <c r="H19" i="1"/>
  <c r="H18" i="1"/>
  <c r="H17" i="1"/>
  <c r="H16" i="1"/>
  <c r="H15" i="1"/>
  <c r="H14" i="1"/>
  <c r="H13" i="1"/>
  <c r="H12" i="1"/>
  <c r="H11" i="1"/>
  <c r="H10" i="1"/>
  <c r="H9" i="1"/>
  <c r="F67" i="1"/>
  <c r="E67" i="1"/>
  <c r="G69" i="1"/>
  <c r="G68" i="1"/>
  <c r="G9" i="1" l="1"/>
  <c r="F55" i="1"/>
  <c r="E55" i="1"/>
  <c r="F27" i="1" l="1"/>
  <c r="G60" i="1"/>
  <c r="G58" i="1"/>
  <c r="G33" i="1"/>
  <c r="G74" i="1" l="1"/>
  <c r="G72" i="1"/>
  <c r="G78" i="1"/>
  <c r="G75" i="1"/>
  <c r="F71" i="1"/>
  <c r="E71" i="1"/>
  <c r="F79" i="1"/>
  <c r="G50" i="1"/>
  <c r="F8" i="1" l="1"/>
  <c r="F81" i="1" s="1"/>
  <c r="G80" i="1" l="1"/>
  <c r="G79"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G10" i="1"/>
  <c r="E8" i="1"/>
  <c r="H8" i="1" s="1"/>
  <c r="E27" i="1"/>
  <c r="G37" i="1"/>
  <c r="G34" i="1"/>
  <c r="G35" i="1"/>
  <c r="G41" i="1"/>
  <c r="G40" i="1"/>
  <c r="G31" i="1"/>
  <c r="G28" i="1"/>
  <c r="G8" i="1" l="1"/>
  <c r="G77" i="1"/>
  <c r="G76" i="1"/>
  <c r="G73" i="1"/>
  <c r="G70" i="1"/>
  <c r="G67" i="1" s="1"/>
  <c r="G66" i="1"/>
  <c r="G65" i="1"/>
  <c r="G64" i="1"/>
  <c r="G63" i="1"/>
  <c r="G62" i="1"/>
  <c r="G61" i="1"/>
  <c r="G59" i="1"/>
  <c r="G57" i="1"/>
  <c r="G56" i="1"/>
  <c r="G54" i="1"/>
  <c r="G53" i="1"/>
  <c r="G52" i="1"/>
  <c r="G51" i="1"/>
  <c r="G49" i="1"/>
  <c r="G48" i="1"/>
  <c r="G47" i="1"/>
  <c r="G46" i="1"/>
  <c r="G45" i="1"/>
  <c r="G44" i="1"/>
  <c r="G43" i="1"/>
  <c r="G42" i="1"/>
  <c r="G39" i="1"/>
  <c r="G38" i="1"/>
  <c r="G36" i="1"/>
  <c r="G32" i="1"/>
  <c r="G30" i="1"/>
  <c r="G29" i="1"/>
  <c r="G26" i="1"/>
  <c r="G25" i="1"/>
  <c r="G24" i="1"/>
  <c r="G23" i="1"/>
  <c r="G22" i="1"/>
  <c r="G21" i="1"/>
  <c r="G20" i="1"/>
  <c r="G19" i="1"/>
  <c r="G18" i="1"/>
  <c r="G17" i="1"/>
  <c r="G16" i="1"/>
  <c r="G15" i="1"/>
  <c r="G14" i="1"/>
  <c r="G13" i="1"/>
  <c r="G12" i="1"/>
  <c r="G11" i="1"/>
  <c r="G55" i="1" l="1"/>
  <c r="G71" i="1"/>
  <c r="H55" i="1"/>
  <c r="H67" i="1"/>
  <c r="E81" i="1"/>
  <c r="G27" i="1"/>
  <c r="H71" i="1"/>
  <c r="H27" i="1"/>
  <c r="H81" i="1" l="1"/>
  <c r="G81" i="1"/>
</calcChain>
</file>

<file path=xl/sharedStrings.xml><?xml version="1.0" encoding="utf-8"?>
<sst xmlns="http://schemas.openxmlformats.org/spreadsheetml/2006/main" count="957" uniqueCount="570">
  <si>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</si>
  <si>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</si>
  <si>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</si>
  <si>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</si>
  <si>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</si>
  <si>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</si>
  <si>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</si>
  <si>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</si>
  <si>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</si>
  <si>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</si>
  <si>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</si>
  <si>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</si>
  <si>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</si>
  <si>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</si>
  <si>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</si>
  <si>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</si>
  <si>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</si>
  <si>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</si>
  <si>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</si>
  <si>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</si>
  <si>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</si>
  <si>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</si>
  <si>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</si>
  <si>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</si>
  <si>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</si>
  <si>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</si>
  <si>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</si>
  <si>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</si>
  <si>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</si>
  <si>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</si>
  <si>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</si>
  <si>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</si>
  <si>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</si>
  <si>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</si>
  <si>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</si>
  <si>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</si>
  <si>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</si>
  <si>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</si>
  <si>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</si>
  <si>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</si>
  <si>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</si>
  <si>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</si>
  <si>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</si>
  <si>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</si>
  <si>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</si>
  <si>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</si>
  <si>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</si>
  <si>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</si>
  <si>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</si>
  <si>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</si>
  <si>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</si>
  <si>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</si>
  <si>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</si>
  <si>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</si>
  <si>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</si>
  <si>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</si>
  <si>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</si>
  <si>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</si>
  <si>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</si>
  <si>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</si>
  <si>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</si>
  <si>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</si>
  <si>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</si>
  <si>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</si>
  <si>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</si>
  <si>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</si>
  <si>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</si>
  <si>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</si>
  <si>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</si>
  <si>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</si>
  <si>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</si>
  <si>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</si>
  <si>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</si>
  <si>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</si>
  <si>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</si>
  <si>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</si>
  <si>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</si>
  <si>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</si>
  <si>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</si>
  <si>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</si>
  <si>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</si>
  <si>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</si>
  <si>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</si>
  <si>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</si>
  <si>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</si>
  <si>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</si>
  <si>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</si>
  <si>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</si>
  <si>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</si>
  <si>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</si>
  <si>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</si>
  <si>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</si>
  <si>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</si>
  <si>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</si>
  <si>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</si>
  <si>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</si>
  <si>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</si>
  <si>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</si>
  <si>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</si>
  <si>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</si>
  <si>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</si>
  <si>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</si>
  <si>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</si>
  <si>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</si>
  <si>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</si>
  <si>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</si>
  <si>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</si>
  <si>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</si>
  <si>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</si>
  <si>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</si>
  <si>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</si>
  <si>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</si>
  <si>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</si>
  <si>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</si>
  <si>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</si>
  <si>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</si>
  <si>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</si>
  <si>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</si>
  <si>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</si>
  <si>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</si>
  <si>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</si>
  <si>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</si>
  <si>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</si>
  <si>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</si>
  <si>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</si>
  <si>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</si>
  <si>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</si>
  <si>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</si>
  <si>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</si>
  <si>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</si>
  <si>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</si>
  <si>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</si>
  <si>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</si>
  <si>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</si>
  <si>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</si>
  <si>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</si>
  <si>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</si>
  <si>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</si>
  <si>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</si>
  <si>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</si>
  <si>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</si>
  <si>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</si>
  <si>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</si>
  <si>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</si>
  <si>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</si>
  <si>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</si>
  <si>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</si>
  <si>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</si>
  <si>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</si>
  <si>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</si>
  <si>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</si>
  <si>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</si>
  <si>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</si>
  <si>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</si>
  <si>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</si>
  <si>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</si>
  <si>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</si>
  <si>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</si>
  <si>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</si>
  <si>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</si>
  <si>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</si>
  <si>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</si>
  <si>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</si>
  <si>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</si>
  <si>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</si>
  <si>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</si>
  <si>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</si>
  <si>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</si>
  <si>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</si>
  <si>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</si>
  <si>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</si>
  <si>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</si>
  <si>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</si>
  <si>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</si>
  <si>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</si>
  <si>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</si>
  <si>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</si>
  <si>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</si>
  <si>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</si>
  <si>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</si>
  <si>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</si>
  <si>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</si>
  <si>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</si>
  <si>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</si>
  <si>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</si>
  <si>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</si>
  <si>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</si>
  <si>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</si>
  <si>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</si>
  <si>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</si>
  <si>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</si>
  <si>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</si>
  <si>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</si>
  <si>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</si>
  <si>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</si>
  <si>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</si>
  <si>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</si>
  <si>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</si>
  <si>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</si>
  <si>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</si>
  <si>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</si>
  <si>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</si>
  <si>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</si>
  <si>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</si>
  <si>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</si>
  <si>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</si>
  <si>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</si>
  <si>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</si>
  <si>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</si>
  <si>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</si>
  <si>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</si>
  <si>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</si>
  <si>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</si>
  <si>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</si>
  <si>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</si>
  <si>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</si>
  <si>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</si>
  <si>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</si>
  <si>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</si>
  <si>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</si>
  <si>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</si>
  <si>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</si>
  <si>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</si>
  <si>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</si>
  <si>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</si>
  <si>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</si>
  <si>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</si>
  <si>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</si>
  <si>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</si>
  <si>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</si>
  <si>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</si>
  <si>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</si>
  <si>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</si>
  <si>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</si>
  <si>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</si>
  <si>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</si>
  <si>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</si>
  <si>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</si>
  <si>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</si>
  <si>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</si>
  <si>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</si>
  <si>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</si>
  <si>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</si>
  <si>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</si>
  <si>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</si>
  <si>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</si>
  <si>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</si>
  <si>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</si>
  <si>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</si>
  <si>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</si>
  <si>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</si>
  <si>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</si>
  <si>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</si>
  <si>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</si>
  <si>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</si>
  <si>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</si>
  <si>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</si>
  <si>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</si>
  <si>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</si>
  <si>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</si>
  <si>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</si>
  <si>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</si>
  <si>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</si>
  <si>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</si>
  <si>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</si>
  <si>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</si>
  <si>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</si>
  <si>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</si>
  <si>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</si>
  <si>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</si>
  <si>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</si>
  <si>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</si>
  <si>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</si>
  <si>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</si>
  <si>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</si>
  <si>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</si>
  <si>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</si>
  <si>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</si>
  <si>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</si>
  <si>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</si>
  <si>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</si>
  <si>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</si>
  <si>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</si>
  <si>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</si>
  <si>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</si>
  <si>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</si>
  <si>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</si>
  <si>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</si>
  <si>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</si>
  <si>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</si>
  <si>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</si>
  <si>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</si>
  <si>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</si>
  <si>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</si>
  <si>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</si>
  <si>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</si>
  <si>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</si>
  <si>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</si>
  <si>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</si>
  <si>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</si>
  <si>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</si>
  <si>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</si>
  <si>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</si>
  <si>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</si>
  <si>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</si>
  <si>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</si>
  <si>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</si>
  <si>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</si>
  <si>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</si>
  <si>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</si>
  <si>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</si>
  <si>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</si>
  <si>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</si>
  <si>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</si>
  <si>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</si>
  <si>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</si>
  <si>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</si>
  <si>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</si>
  <si>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</si>
  <si>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</si>
  <si>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</si>
  <si>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</si>
  <si>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</si>
  <si>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</si>
  <si>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</si>
  <si>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</si>
  <si>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</si>
  <si>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</si>
  <si>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</si>
  <si>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</si>
  <si>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</si>
  <si>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</si>
  <si>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</si>
  <si>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</si>
  <si>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</si>
  <si>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</si>
  <si>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</si>
  <si>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</si>
  <si>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</si>
  <si>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</si>
  <si>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</si>
  <si>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</si>
  <si>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</si>
  <si>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</si>
  <si>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</si>
  <si>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</si>
  <si>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</si>
  <si>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</si>
  <si>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</si>
  <si>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</si>
  <si>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</si>
  <si>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</si>
  <si>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</si>
  <si>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</si>
  <si>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</si>
  <si>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</si>
  <si>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</si>
  <si>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</si>
  <si>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</si>
  <si>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</si>
  <si>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</si>
  <si>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</si>
  <si>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</si>
  <si>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</si>
  <si>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</si>
  <si>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</si>
  <si>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</si>
  <si>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</si>
  <si>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</si>
  <si>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</si>
  <si>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</si>
  <si>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</si>
  <si>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</si>
  <si>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</si>
  <si>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</si>
  <si>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</si>
  <si>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</si>
  <si>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</si>
  <si>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</si>
  <si>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</si>
  <si>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</si>
  <si>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</si>
  <si>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</si>
  <si>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</si>
  <si>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</si>
  <si>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</si>
  <si>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</si>
  <si>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</si>
  <si>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</si>
  <si>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</si>
  <si>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</si>
  <si>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</si>
  <si>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</si>
  <si>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</si>
  <si>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</si>
  <si>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</si>
  <si>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</si>
  <si>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</si>
  <si>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</si>
  <si>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</si>
  <si>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</si>
  <si>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</si>
  <si>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</si>
  <si>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</si>
  <si>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</si>
  <si>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</si>
  <si>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</si>
  <si>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</si>
  <si>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</si>
  <si>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</si>
  <si>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</si>
  <si>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</si>
  <si>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</si>
  <si>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</si>
  <si>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</si>
  <si>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</si>
  <si>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</si>
  <si>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</si>
  <si>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</si>
  <si>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</si>
  <si>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</si>
  <si>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</si>
  <si>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</si>
  <si>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</si>
  <si>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</si>
  <si>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</si>
  <si>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</si>
  <si>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</si>
  <si>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</si>
  <si>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</si>
  <si>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</si>
  <si>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</si>
  <si>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</si>
  <si>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</si>
  <si>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</si>
  <si>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</si>
  <si>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</si>
  <si>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</si>
  <si>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</si>
  <si>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</si>
  <si>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</si>
  <si>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</si>
  <si>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</si>
  <si>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</si>
  <si>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</si>
  <si>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</si>
  <si>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</si>
  <si>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</si>
  <si>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</si>
  <si>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</si>
  <si>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</si>
  <si>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</si>
  <si>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</si>
  <si>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</si>
  <si>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</si>
  <si>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</si>
  <si>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</si>
  <si>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</si>
  <si>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</si>
  <si>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</si>
  <si>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</si>
  <si>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</si>
  <si>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</si>
  <si>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</si>
  <si>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</si>
  <si>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</si>
  <si>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</si>
  <si>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</si>
  <si>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</si>
  <si>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</si>
  <si>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</si>
  <si>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</si>
  <si>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</si>
  <si>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</si>
  <si>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</si>
  <si>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</si>
  <si>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</si>
  <si>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</si>
  <si>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</si>
  <si>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</si>
  <si>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</si>
  <si>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</si>
  <si>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</si>
  <si>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</si>
  <si>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</si>
  <si>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</si>
  <si>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</si>
  <si>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</si>
  <si>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</si>
  <si>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</si>
  <si>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</si>
  <si>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</si>
  <si>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</si>
  <si>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</si>
  <si>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</si>
  <si>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</si>
  <si>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</si>
  <si>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</si>
  <si>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</si>
  <si>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</si>
  <si>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</si>
  <si>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</si>
  <si>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</si>
  <si>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</si>
  <si>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</si>
  <si>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</si>
  <si>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</si>
  <si>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</si>
  <si>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</si>
  <si>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</si>
  <si>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</si>
  <si>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</si>
  <si>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</si>
  <si>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</si>
  <si>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</si>
  <si>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</si>
  <si>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</si>
  <si>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</si>
  <si>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</si>
  <si>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</si>
  <si>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</si>
  <si>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</si>
  <si>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</si>
  <si>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</si>
  <si>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</si>
  <si>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</si>
  <si>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</si>
  <si>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</si>
  <si>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</si>
  <si>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</si>
  <si>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</si>
  <si>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</si>
  <si>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</si>
  <si>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</si>
  <si>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</si>
  <si>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</si>
  <si>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</si>
  <si>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</si>
  <si>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</si>
  <si>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</si>
  <si>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</si>
  <si>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</si>
  <si>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</si>
  <si>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</si>
  <si>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</si>
  <si>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</si>
  <si>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</si>
  <si>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</si>
  <si>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</si>
  <si>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PRESUPUESTO AÑO
2024</t>
  </si>
  <si>
    <t>1.01.99</t>
  </si>
  <si>
    <t>Otros Alquileres</t>
  </si>
  <si>
    <t>1.03.02</t>
  </si>
  <si>
    <t>Pago de derechos de participación y montaje de Stands en las expo construcción y expo móvil, para atención de consultas al público en general y brindar información de primera mano al usuario del Sistema Financiero Nacional.</t>
  </si>
  <si>
    <t>Compra de materiales P.O.P. para uso en stands informativos en las expo construcción y expo móvil que estará participando la Superintendencia.</t>
  </si>
  <si>
    <t>Pago de los montos correspondientes a la orden de alimentación por jornada extraordinaria, de acuerdo con el Reglamento de Gastos de Viaje y de Transporte de la Contraloría y el artículo 26 de la Convención Colectiva entre el BCCR y sus trabajadores.</t>
  </si>
  <si>
    <t>Compra baterías para radios de comunicación, parches y baterías para DEA, ambos para uso en la brigada de emergencias institucional.</t>
  </si>
  <si>
    <t>Incluye la adquisición y el desarrollo de sistemas informáticos, así como de software especializado. Se contemplan en esta subpartida, las erogaciones por concepto de adiciones y mejoras a sistemas que se encuentran en operación.</t>
  </si>
  <si>
    <t>PRESUPUESTO AÑO
2025</t>
  </si>
  <si>
    <t>5.01.99</t>
  </si>
  <si>
    <t>Maquinaria y equipo diverso</t>
  </si>
  <si>
    <t>Adquisición de equipo de comunicación radial para ser utilizados en labores de capacitación, vigilancia y seguridad o educación en general.</t>
  </si>
  <si>
    <t>Adquisición de maquinaria, equipo y mobiliario que por sus características y uso no se contemplan en las subpartidas anteriores</t>
  </si>
  <si>
    <t>Presupuesto de la Superintendencia General de Entidades Financieras para el año 2025</t>
  </si>
  <si>
    <t>Se solicita justificar este código, ya que el incremento propuesto se considera fuera de proporción y no obedece a la coyuntura actual.</t>
  </si>
  <si>
    <t>El presupuesto 2025 refleja 7 plazas nuevas que se aprobaron en la SUGEF, 6 para conformar el Departamento de Resolución y 1 para la División de Asesoría Jurídica. Lo anterior de acuerdo con la recomendación del Área competente del BCCR y acuerdos tomados por el CONASSIF en las actas CNS-1831-2024 y CNS-1851-2024. Además, se convirtieron plazas de salario básico más pluses a la escala de salario global.</t>
  </si>
  <si>
    <t>Se incluye el salario escolar para todas aquellas plazas vacantes que serán contratadas con la nueva columna salarial que definirá MIDEPLAN.</t>
  </si>
  <si>
    <t>Se incluye la provisión para contratar los servicios de un abogado especialista en el campo penal. El incremento se debe a que en el 2024 no se presupuestó este rubro.</t>
  </si>
  <si>
    <t>Se solicita justificar este código, ya que el incremento propuesto se considera fuera de proporción y no obedece a la coyuntura actual. ¿A qué se debe que se esté duplicando este gasto?</t>
  </si>
  <si>
    <t>De acuerdo con las Políticas y Lineamientos de formulación presupuestaria, para calcular el crecimiento de un período a otro, se debe comparar el presupuesto vigente contra el propuesto. Para el 2024 se tenía presupuestado para capacitación el mismo monto que se está incluyendo para el 2025. Sin embargo, debido a necesidades de fuerza mayor, se tomó presupuesto de capacitación para reforzar la subpartida de jornada extraordinaria, lo que disminuyó la base que se tenía y por lo tanto, al comparar los presupuestos se refleja un aumento. No obstante, lo que se está haciendo en el 2025 es disminuir el presupuesto de la subpartida de jornada extraordinaria y devolverlo a la subpartida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</si>
</sst>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26"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b/>
      <sz val="10"/>
      <name val="Arial"/>
      <family val="2"/>
    </font>
    <font>
      <i/>
      <sz val="10"/>
      <color theme="8" tint="-0.249977111117893"/>
      <name val="Arial"/>
      <family val="2"/>
    </font>
    <font>
      <b/>
      <sz val="11"/>
      <color theme="0"/>
      <name val="Calibri"/>
      <family val="2"/>
      <scheme val="minor"/>
    </font>
    <font>
      <b/>
      <sz val="11"/>
      <color theme="1"/>
      <name val="Calibri"/>
      <family val="2"/>
      <scheme val="minor"/>
    </font>
    <font>
      <sz val="12"/>
      <name val="Calibri"/>
      <family val="2"/>
      <scheme val="minor"/>
    </font>
    <font>
      <b/>
      <sz val="14"/>
      <name val="Calibri"/>
      <family val="2"/>
      <scheme val="minor"/>
    </font>
    <font>
      <sz val="10"/>
      <name val="Calibri"/>
      <family val="2"/>
      <scheme val="minor"/>
    </font>
    <font>
      <b/>
      <sz val="8"/>
      <name val="Calibri"/>
      <family val="2"/>
      <scheme val="minor"/>
    </font>
    <font>
      <sz val="8"/>
      <name val="Calibri"/>
      <family val="2"/>
      <scheme val="minor"/>
    </font>
    <font>
      <sz val="9"/>
      <name val="Calibri"/>
      <family val="2"/>
      <scheme val="minor"/>
    </font>
    <font>
      <i/>
      <sz val="10"/>
      <name val="Calibri"/>
      <family val="2"/>
      <scheme val="minor"/>
    </font>
    <font>
      <sz val="10"/>
      <color indexed="10"/>
      <name val="Calibri"/>
      <family val="2"/>
      <scheme val="minor"/>
    </font>
    <font>
      <b/>
      <sz val="10"/>
      <color theme="0"/>
      <name val="Calibri"/>
      <family val="2"/>
      <scheme val="minor"/>
    </font>
    <font>
      <b/>
      <sz val="12"/>
      <color theme="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D559A"/>
        <bgColor indexed="64"/>
      </patternFill>
    </fill>
    <fill>
      <patternFill patternType="solid">
        <fgColor rgb="FF009585"/>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4">
    <xf numFmtId="0" fontId="0" fillId="0" borderId="0"/>
    <xf numFmtId="9" fontId="3" fillId="0" borderId="0" applyFont="0" applyFill="0" applyBorder="0" applyAlignment="0" applyProtection="0"/>
    <xf numFmtId="0" fontId="3" fillId="0" borderId="0"/>
    <xf numFmtId="0" fontId="3" fillId="0" borderId="0"/>
    <xf numFmtId="0" fontId="3" fillId="0" borderId="0"/>
    <xf numFmtId="41"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41"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cellStyleXfs>
  <cellXfs count="88">
    <xf numFmtId="0" fontId="0" fillId="0" borderId="0" xfId="0"/>
    <xf numFmtId="0" fontId="3" fillId="0" borderId="0" xfId="0" applyFont="1"/>
    <xf numFmtId="0" fontId="4" fillId="0" borderId="0" xfId="0" applyFont="1"/>
    <xf numFmtId="0" fontId="3" fillId="0" borderId="0" xfId="0" applyFont="1" applyAlignment="1">
      <alignment vertical="top" wrapText="1"/>
    </xf>
    <xf numFmtId="0" fontId="7" fillId="0" borderId="0" xfId="0" applyFont="1" applyAlignment="1">
      <alignment horizontal="centerContinuous" vertical="center" wrapText="1"/>
    </xf>
    <xf numFmtId="0" fontId="3" fillId="0" borderId="0" xfId="0" applyFont="1" applyAlignment="1">
      <alignment horizontal="center" vertical="top"/>
    </xf>
    <xf numFmtId="0" fontId="4" fillId="0" borderId="0" xfId="0" applyFont="1" applyAlignment="1">
      <alignment horizontal="center"/>
    </xf>
    <xf numFmtId="0" fontId="7" fillId="0" borderId="0" xfId="0" applyFont="1" applyAlignment="1">
      <alignment horizontal="center" vertical="center"/>
    </xf>
    <xf numFmtId="164" fontId="7" fillId="0" borderId="0" xfId="0" applyNumberFormat="1" applyFont="1" applyAlignment="1">
      <alignment horizontal="centerContinuous" vertical="center" wrapText="1"/>
    </xf>
    <xf numFmtId="0" fontId="11" fillId="0" borderId="0" xfId="0" applyFont="1" applyAlignment="1">
      <alignment vertical="top" wrapText="1"/>
    </xf>
    <xf numFmtId="0" fontId="11" fillId="0" borderId="0" xfId="0" applyFont="1"/>
    <xf numFmtId="4" fontId="3" fillId="0" borderId="0" xfId="0" applyNumberFormat="1" applyFont="1" applyAlignment="1">
      <alignment vertical="top" wrapText="1"/>
    </xf>
    <xf numFmtId="10" fontId="3" fillId="0" borderId="0" xfId="1" applyNumberFormat="1" applyFont="1"/>
    <xf numFmtId="10" fontId="3" fillId="0" borderId="0" xfId="0" applyNumberFormat="1" applyFont="1"/>
    <xf numFmtId="49" fontId="8" fillId="5" borderId="4" xfId="0" applyNumberFormat="1" applyFont="1" applyFill="1" applyBorder="1" applyAlignment="1">
      <alignment horizontal="center" vertical="center"/>
    </xf>
    <xf numFmtId="0" fontId="8" fillId="5" borderId="4" xfId="0" applyFont="1" applyFill="1" applyBorder="1" applyAlignment="1">
      <alignment horizontal="center" vertical="center" wrapText="1"/>
    </xf>
    <xf numFmtId="3" fontId="9" fillId="5" borderId="4" xfId="0" applyNumberFormat="1" applyFont="1" applyFill="1" applyBorder="1" applyAlignment="1">
      <alignment horizontal="right" vertical="center" wrapText="1"/>
    </xf>
    <xf numFmtId="10" fontId="9" fillId="5" borderId="4" xfId="1" applyNumberFormat="1" applyFont="1" applyFill="1" applyBorder="1" applyAlignment="1">
      <alignment horizontal="center" vertical="center" wrapText="1"/>
    </xf>
    <xf numFmtId="0" fontId="10" fillId="0" borderId="4" xfId="0" applyFont="1" applyBorder="1" applyAlignment="1">
      <alignment vertical="center" wrapText="1"/>
    </xf>
    <xf numFmtId="3" fontId="6" fillId="0" borderId="4" xfId="0" applyNumberFormat="1" applyFont="1" applyBorder="1" applyAlignment="1">
      <alignment vertical="center" wrapText="1"/>
    </xf>
    <xf numFmtId="10" fontId="6" fillId="0" borderId="4" xfId="1"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0" fontId="10" fillId="5" borderId="4" xfId="0" applyFont="1" applyFill="1" applyBorder="1" applyAlignment="1">
      <alignment horizontal="left" vertical="center" wrapText="1"/>
    </xf>
    <xf numFmtId="49" fontId="8"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3" fontId="9" fillId="5" borderId="3" xfId="0" applyNumberFormat="1" applyFont="1" applyFill="1" applyBorder="1" applyAlignment="1">
      <alignment horizontal="right" vertical="center" wrapText="1"/>
    </xf>
    <xf numFmtId="10" fontId="9" fillId="5" borderId="3" xfId="1"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3" fillId="0" borderId="0" xfId="0" applyFont="1" applyAlignment="1">
      <alignment vertical="top" wrapText="1"/>
    </xf>
    <xf numFmtId="0" fontId="3" fillId="5" borderId="3" xfId="0" applyFont="1" applyFill="1" applyBorder="1"/>
    <xf numFmtId="0" fontId="3" fillId="5" borderId="4" xfId="0" applyFont="1" applyFill="1" applyBorder="1"/>
    <xf numFmtId="0" fontId="9" fillId="2" borderId="5" xfId="0" applyFont="1" applyFill="1" applyBorder="1" applyAlignment="1">
      <alignment horizontal="center" vertical="center" wrapText="1"/>
    </xf>
    <xf numFmtId="10" fontId="6" fillId="0" borderId="4" xfId="1" applyNumberFormat="1" applyFont="1" applyFill="1" applyBorder="1" applyAlignment="1">
      <alignment horizontal="center" vertical="center" wrapText="1"/>
    </xf>
    <xf numFmtId="0" fontId="10" fillId="0" borderId="6" xfId="0" applyFont="1" applyBorder="1" applyAlignment="1">
      <alignment vertical="center" wrapText="1"/>
    </xf>
    <xf numFmtId="0" fontId="3" fillId="0" borderId="4" xfId="0" applyFont="1" applyBorder="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3"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16" fillId="0" borderId="0" xfId="0" applyFont="1" applyAlignment="1">
      <alignment horizontal="center"/>
    </xf>
    <xf numFmtId="0" fontId="16" fillId="0" borderId="0" xfId="0" applyFont="1"/>
    <xf numFmtId="0" fontId="17" fillId="0" borderId="0" xfId="0" applyFont="1" applyAlignment="1">
      <alignment vertical="center" wrapText="1"/>
    </xf>
    <xf numFmtId="0" fontId="18" fillId="0" borderId="0" xfId="0" applyFont="1"/>
    <xf numFmtId="0" fontId="17" fillId="0" borderId="0" xfId="0" applyFont="1" applyAlignment="1">
      <alignment horizontal="center" vertical="center"/>
    </xf>
    <xf numFmtId="0" fontId="17" fillId="0" borderId="0" xfId="0" applyFont="1" applyAlignment="1">
      <alignment horizontal="centerContinuous" vertical="center" wrapText="1"/>
    </xf>
    <xf numFmtId="164" fontId="17" fillId="0" borderId="0" xfId="0" applyNumberFormat="1" applyFont="1" applyAlignment="1">
      <alignment horizontal="centerContinuous" vertical="center" wrapText="1"/>
    </xf>
    <xf numFmtId="0" fontId="18" fillId="0" borderId="0" xfId="0" applyFont="1" applyAlignment="1">
      <alignment wrapText="1"/>
    </xf>
    <xf numFmtId="0" fontId="18" fillId="0" borderId="0" xfId="0" applyFont="1" applyAlignment="1">
      <alignment horizontal="center" vertical="top"/>
    </xf>
    <xf numFmtId="0" fontId="18" fillId="0" borderId="0" xfId="0" applyFont="1" applyAlignment="1">
      <alignment vertical="top" wrapText="1"/>
    </xf>
    <xf numFmtId="0" fontId="23" fillId="0" borderId="0" xfId="0" applyFont="1" applyAlignment="1">
      <alignment vertical="top" wrapText="1"/>
    </xf>
    <xf numFmtId="0" fontId="23" fillId="0" borderId="0" xfId="0" applyFont="1"/>
    <xf numFmtId="4" fontId="18" fillId="0" borderId="0" xfId="0" applyNumberFormat="1" applyFont="1" applyAlignment="1">
      <alignment vertical="top" wrapText="1"/>
    </xf>
    <xf numFmtId="10" fontId="18" fillId="0" borderId="0" xfId="1" applyNumberFormat="1" applyFont="1"/>
    <xf numFmtId="0" fontId="15" fillId="6" borderId="0" xfId="23" applyFont="1" applyFill="1"/>
    <xf numFmtId="0" fontId="1" fillId="6" borderId="0" xfId="23" applyFont="1" applyFill="1"/>
    <xf numFmtId="10" fontId="18" fillId="0" borderId="0" xfId="0" applyNumberFormat="1" applyFont="1"/>
    <xf numFmtId="0" fontId="16" fillId="0" borderId="0" xfId="0" applyFont="1" applyAlignment="1">
      <alignment horizontal="centerContinuous"/>
    </xf>
    <xf numFmtId="0" fontId="25" fillId="7" borderId="8" xfId="0" applyFont="1" applyFill="1" applyBorder="1" applyAlignment="1">
      <alignment horizontal="center" vertical="center"/>
    </xf>
    <xf numFmtId="0" fontId="25" fillId="7" borderId="8" xfId="0" applyFont="1" applyFill="1" applyBorder="1" applyAlignment="1">
      <alignment horizontal="center" vertical="center" wrapText="1"/>
    </xf>
    <xf numFmtId="49" fontId="14" fillId="8" borderId="8" xfId="0" applyNumberFormat="1" applyFont="1" applyFill="1" applyBorder="1" applyAlignment="1">
      <alignment horizontal="center" vertical="center"/>
    </xf>
    <xf numFmtId="0" fontId="14" fillId="8" borderId="8" xfId="0" applyFont="1" applyFill="1" applyBorder="1" applyAlignment="1">
      <alignment horizontal="center" vertical="center" wrapText="1"/>
    </xf>
    <xf numFmtId="44" fontId="14" fillId="8" borderId="8" xfId="0" applyNumberFormat="1" applyFont="1" applyFill="1" applyBorder="1" applyAlignment="1">
      <alignment horizontal="right" vertical="center" wrapText="1"/>
    </xf>
    <xf numFmtId="166" fontId="14" fillId="8" borderId="8" xfId="0" applyNumberFormat="1" applyFont="1" applyFill="1" applyBorder="1" applyAlignment="1">
      <alignment horizontal="right" vertical="center" wrapText="1"/>
    </xf>
    <xf numFmtId="10" fontId="14" fillId="8" borderId="8" xfId="1" applyNumberFormat="1" applyFont="1" applyFill="1" applyBorder="1" applyAlignment="1">
      <alignment horizontal="center" vertical="center" wrapText="1"/>
    </xf>
    <xf numFmtId="0" fontId="19" fillId="0" borderId="8" xfId="0" applyFont="1" applyBorder="1" applyAlignment="1">
      <alignment vertical="center" wrapText="1"/>
    </xf>
    <xf numFmtId="0" fontId="20" fillId="0" borderId="8" xfId="0" applyFont="1" applyBorder="1" applyAlignment="1">
      <alignment vertical="center" wrapText="1"/>
    </xf>
    <xf numFmtId="166" fontId="21" fillId="0" borderId="8" xfId="0" applyNumberFormat="1" applyFont="1" applyBorder="1" applyAlignment="1">
      <alignment vertical="center" wrapText="1"/>
    </xf>
    <xf numFmtId="10" fontId="21" fillId="0" borderId="8" xfId="1" applyNumberFormat="1" applyFont="1" applyBorder="1" applyAlignment="1">
      <alignment horizontal="center" vertical="center" wrapText="1"/>
    </xf>
    <xf numFmtId="49" fontId="24" fillId="8" borderId="8" xfId="0" applyNumberFormat="1" applyFont="1" applyFill="1" applyBorder="1" applyAlignment="1">
      <alignment horizontal="center" vertical="center"/>
    </xf>
    <xf numFmtId="0" fontId="24" fillId="8" borderId="8" xfId="0" applyFont="1" applyFill="1" applyBorder="1" applyAlignment="1">
      <alignment horizontal="center" vertical="center" wrapText="1"/>
    </xf>
    <xf numFmtId="44" fontId="24" fillId="8" borderId="8" xfId="0" applyNumberFormat="1" applyFont="1" applyFill="1" applyBorder="1" applyAlignment="1">
      <alignment horizontal="right" vertical="center" wrapText="1"/>
    </xf>
    <xf numFmtId="166" fontId="24" fillId="8" borderId="8" xfId="0" applyNumberFormat="1" applyFont="1" applyFill="1" applyBorder="1" applyAlignment="1">
      <alignment horizontal="right" vertical="center" wrapText="1"/>
    </xf>
    <xf numFmtId="10" fontId="24" fillId="8" borderId="8" xfId="1" applyNumberFormat="1" applyFont="1" applyFill="1" applyBorder="1" applyAlignment="1">
      <alignment horizontal="center" vertical="center" wrapText="1"/>
    </xf>
    <xf numFmtId="10" fontId="21" fillId="0" borderId="8" xfId="1" applyNumberFormat="1" applyFont="1" applyBorder="1" applyAlignment="1" applyProtection="1">
      <alignment horizontal="left" vertical="top" wrapText="1"/>
      <protection locked="0"/>
    </xf>
    <xf numFmtId="10" fontId="24" fillId="8" borderId="8" xfId="1" applyNumberFormat="1" applyFont="1" applyFill="1" applyBorder="1" applyAlignment="1">
      <alignment horizontal="left" vertical="top" wrapText="1"/>
    </xf>
    <xf numFmtId="10" fontId="14" fillId="8" borderId="9" xfId="1"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18" fillId="0" borderId="0" xfId="0" applyFont="1" applyAlignment="1">
      <alignment horizontal="left" vertical="top" wrapText="1"/>
    </xf>
    <xf numFmtId="0" fontId="22" fillId="0" borderId="0" xfId="0" applyFont="1" applyAlignment="1">
      <alignment horizontal="left" vertical="top"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53339</xdr:colOff>
      <xdr:row>0</xdr:row>
      <xdr:rowOff>78343</xdr:rowOff>
    </xdr:from>
    <xdr:to>
      <xdr:col>3</xdr:col>
      <xdr:colOff>69674</xdr:colOff>
      <xdr:row>5</xdr:row>
      <xdr:rowOff>76200</xdr:rowOff>
    </xdr:to>
    <xdr:pic>
      <xdr:nvPicPr>
        <xdr:cNvPr id="3" name="Imagen 2">
          <a:extLst>
            <a:ext uri="{FF2B5EF4-FFF2-40B4-BE49-F238E27FC236}">
              <a16:creationId xmlns:a16="http://schemas.microsoft.com/office/drawing/2014/main" id="{DB58528E-9EEA-1D5D-02C1-7011340B132B}"/>
            </a:ext>
          </a:extLst>
        </xdr:cNvPr>
        <xdr:cNvPicPr>
          <a:picLocks noChangeAspect="1"/>
        </xdr:cNvPicPr>
      </xdr:nvPicPr>
      <xdr:blipFill>
        <a:blip xmlns:r="http://schemas.openxmlformats.org/officeDocument/2006/relationships" r:embed="rId1"/>
        <a:stretch>
          <a:fillRect/>
        </a:stretch>
      </xdr:blipFill>
      <xdr:spPr>
        <a:xfrm>
          <a:off x="68579" y="78343"/>
          <a:ext cx="3262455" cy="9732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 customWidth="1"/>
    <col min="2" max="2" width="8.7109375" style="5" customWidth="1"/>
    <col min="3" max="3" width="43.7109375" style="3" customWidth="1"/>
    <col min="4" max="4" width="18" style="3" bestFit="1" customWidth="1"/>
    <col min="5" max="5" width="61.7109375" style="3" customWidth="1"/>
    <col min="6" max="7" width="15.28515625" style="3" customWidth="1"/>
    <col min="8" max="8" width="12.7109375" style="3" customWidth="1"/>
    <col min="9" max="9" width="12.7109375" style="1" customWidth="1"/>
    <col min="10" max="11" width="37.7109375" style="1" customWidth="1"/>
    <col min="12" max="17" width="43.7109375" style="1" customWidth="1"/>
    <col min="18" max="16384" width="11.42578125" style="1"/>
  </cols>
  <sheetData>
    <row r="1" spans="2:17" s="2" customFormat="1" ht="15" x14ac:dyDescent="0.2">
      <c r="B1" s="6"/>
      <c r="E1" s="2" t="s">
        <v>223</v>
      </c>
    </row>
    <row r="2" spans="2:17" s="2" customFormat="1" ht="35.65" customHeight="1" x14ac:dyDescent="0.2">
      <c r="B2" s="83" t="s">
        <v>224</v>
      </c>
      <c r="C2" s="84"/>
      <c r="D2" s="84"/>
      <c r="E2" s="84"/>
      <c r="F2" s="84"/>
      <c r="G2" s="84"/>
      <c r="H2" s="84"/>
      <c r="I2" s="84"/>
    </row>
    <row r="3" spans="2:17" x14ac:dyDescent="0.2">
      <c r="B3" s="85"/>
      <c r="C3" s="85"/>
      <c r="D3" s="85"/>
      <c r="E3" s="85"/>
      <c r="F3" s="85"/>
      <c r="G3" s="85"/>
      <c r="H3" s="85"/>
      <c r="I3" s="85"/>
    </row>
    <row r="4" spans="2:17" ht="7.5" customHeight="1" thickBot="1" x14ac:dyDescent="0.25">
      <c r="B4" s="7"/>
      <c r="C4" s="4"/>
      <c r="D4" s="4"/>
      <c r="E4" s="4"/>
      <c r="F4" s="8"/>
      <c r="G4" s="8"/>
      <c r="H4" s="8"/>
    </row>
    <row r="5" spans="2:17" ht="43.5" customHeight="1" thickTop="1" thickBot="1" x14ac:dyDescent="0.25">
      <c r="B5" s="27" t="s">
        <v>0</v>
      </c>
      <c r="C5" s="30" t="s">
        <v>1</v>
      </c>
      <c r="D5" s="30" t="s">
        <v>225</v>
      </c>
      <c r="E5" s="30" t="s">
        <v>2</v>
      </c>
      <c r="F5" s="29" t="s">
        <v>3</v>
      </c>
      <c r="G5" s="31" t="s">
        <v>4</v>
      </c>
      <c r="H5" s="28" t="s">
        <v>5</v>
      </c>
      <c r="I5" s="28" t="s">
        <v>6</v>
      </c>
      <c r="J5" s="30" t="s">
        <v>226</v>
      </c>
      <c r="K5" s="44" t="s">
        <v>227</v>
      </c>
      <c r="L5" s="35" t="s">
        <v>228</v>
      </c>
      <c r="M5" s="35" t="s">
        <v>229</v>
      </c>
      <c r="N5" s="35" t="s">
        <v>230</v>
      </c>
      <c r="O5" s="35" t="s">
        <v>231</v>
      </c>
      <c r="P5" s="35" t="s">
        <v>232</v>
      </c>
      <c r="Q5" s="35" t="s">
        <v>233</v>
      </c>
    </row>
    <row r="6" spans="2:17" ht="19.5" hidden="1" customHeight="1" thickTop="1" x14ac:dyDescent="0.2">
      <c r="B6" s="23" t="s">
        <v>7</v>
      </c>
      <c r="C6" s="24" t="s">
        <v>8</v>
      </c>
      <c r="D6" s="41"/>
      <c r="E6" s="24"/>
      <c r="F6" s="25">
        <f>SUM(F7:F7)</f>
        <v>0</v>
      </c>
      <c r="G6" s="25">
        <f>+G7</f>
        <v>0</v>
      </c>
      <c r="H6" s="25">
        <f>+H7</f>
        <v>0</v>
      </c>
      <c r="I6" s="26" t="e">
        <f>+I7</f>
        <v>#DIV/0!</v>
      </c>
      <c r="J6" s="33"/>
      <c r="K6" s="33"/>
      <c r="L6" s="33"/>
      <c r="M6" s="33"/>
      <c r="N6" s="33"/>
      <c r="O6" s="33"/>
      <c r="P6" s="33"/>
      <c r="Q6" s="33"/>
    </row>
    <row r="7" spans="2:17" ht="66" customHeight="1" thickTop="1" x14ac:dyDescent="0.2">
      <c r="B7" s="45" t="s">
        <v>9</v>
      </c>
      <c r="C7" s="18" t="s">
        <v>10</v>
      </c>
      <c r="D7" s="39" t="s">
        <v>234</v>
      </c>
      <c r="E7" s="18" t="s">
        <v>11</v>
      </c>
      <c r="F7" s="19">
        <v>0</v>
      </c>
      <c r="G7" s="19">
        <v>0</v>
      </c>
      <c r="H7" s="19">
        <f>+F7-G7</f>
        <v>0</v>
      </c>
      <c r="I7" s="20" t="e">
        <f>+F7/G7-1</f>
        <v>#DIV/0!</v>
      </c>
      <c r="J7" s="18" t="s">
        <v>235</v>
      </c>
      <c r="K7" s="18" t="s">
        <v>236</v>
      </c>
      <c r="L7" s="18"/>
      <c r="M7" s="18" t="s">
        <v>237</v>
      </c>
      <c r="N7" s="18" t="s">
        <v>237</v>
      </c>
      <c r="O7" s="18" t="s">
        <v>238</v>
      </c>
      <c r="P7" s="18" t="s">
        <v>239</v>
      </c>
      <c r="Q7" s="18" t="s">
        <v>240</v>
      </c>
    </row>
    <row r="8" spans="2:17" ht="66" customHeight="1" x14ac:dyDescent="0.2">
      <c r="B8" s="45" t="s">
        <v>199</v>
      </c>
      <c r="C8" s="18" t="s">
        <v>200</v>
      </c>
      <c r="D8" s="39" t="s">
        <v>241</v>
      </c>
      <c r="E8" s="18" t="s">
        <v>201</v>
      </c>
      <c r="F8" s="19"/>
      <c r="G8" s="19"/>
      <c r="H8" s="19"/>
      <c r="I8" s="20"/>
      <c r="J8" s="18"/>
      <c r="K8" s="18"/>
      <c r="L8" s="18"/>
      <c r="M8" s="18"/>
      <c r="N8" s="18"/>
      <c r="O8" s="18"/>
      <c r="P8" s="18"/>
      <c r="Q8" s="18" t="s">
        <v>242</v>
      </c>
    </row>
    <row r="9" spans="2:17" ht="69" customHeight="1" x14ac:dyDescent="0.2">
      <c r="B9" s="45" t="s">
        <v>12</v>
      </c>
      <c r="C9" s="18" t="s">
        <v>13</v>
      </c>
      <c r="D9" s="39" t="s">
        <v>241</v>
      </c>
      <c r="E9" s="18" t="s">
        <v>14</v>
      </c>
      <c r="F9" s="19">
        <v>0</v>
      </c>
      <c r="G9" s="19">
        <v>0</v>
      </c>
      <c r="H9" s="19">
        <f t="shared" ref="H9:H25" si="0">+F9-G9</f>
        <v>0</v>
      </c>
      <c r="I9" s="20" t="e">
        <f t="shared" ref="I9:I72" si="1">+F9/G9-1</f>
        <v>#DIV/0!</v>
      </c>
      <c r="J9" s="18" t="s">
        <v>243</v>
      </c>
      <c r="K9" s="18"/>
      <c r="L9" s="18" t="s">
        <v>244</v>
      </c>
      <c r="M9" s="18" t="s">
        <v>244</v>
      </c>
      <c r="N9" s="18" t="s">
        <v>244</v>
      </c>
      <c r="O9" s="18" t="s">
        <v>245</v>
      </c>
      <c r="P9" s="18" t="s">
        <v>246</v>
      </c>
      <c r="Q9" s="18" t="s">
        <v>247</v>
      </c>
    </row>
    <row r="10" spans="2:17" ht="62.65" customHeight="1" x14ac:dyDescent="0.2">
      <c r="B10" s="45" t="s">
        <v>15</v>
      </c>
      <c r="C10" s="18" t="s">
        <v>16</v>
      </c>
      <c r="D10" s="39" t="s">
        <v>241</v>
      </c>
      <c r="E10" s="18" t="s">
        <v>17</v>
      </c>
      <c r="F10" s="19">
        <v>0</v>
      </c>
      <c r="G10" s="19">
        <v>0</v>
      </c>
      <c r="H10" s="19">
        <f t="shared" si="0"/>
        <v>0</v>
      </c>
      <c r="I10" s="20" t="e">
        <f t="shared" si="1"/>
        <v>#DIV/0!</v>
      </c>
      <c r="J10" s="18" t="s">
        <v>248</v>
      </c>
      <c r="K10" s="18"/>
      <c r="L10" s="18" t="s">
        <v>249</v>
      </c>
      <c r="M10" s="18" t="s">
        <v>250</v>
      </c>
      <c r="N10" s="18" t="s">
        <v>250</v>
      </c>
      <c r="O10" s="18" t="s">
        <v>251</v>
      </c>
      <c r="P10" s="18" t="s">
        <v>252</v>
      </c>
      <c r="Q10" s="18" t="s">
        <v>14</v>
      </c>
    </row>
    <row r="11" spans="2:17" ht="75" customHeight="1" x14ac:dyDescent="0.2">
      <c r="B11" s="45" t="s">
        <v>253</v>
      </c>
      <c r="C11" s="18" t="s">
        <v>254</v>
      </c>
      <c r="D11" s="39" t="s">
        <v>241</v>
      </c>
      <c r="E11" s="18" t="s">
        <v>255</v>
      </c>
      <c r="F11" s="19">
        <v>0</v>
      </c>
      <c r="G11" s="19">
        <v>0</v>
      </c>
      <c r="H11" s="19">
        <f t="shared" si="0"/>
        <v>0</v>
      </c>
      <c r="I11" s="20" t="e">
        <f t="shared" si="1"/>
        <v>#DIV/0!</v>
      </c>
      <c r="J11" s="18" t="s">
        <v>256</v>
      </c>
      <c r="K11" s="18"/>
      <c r="L11" s="18" t="s">
        <v>257</v>
      </c>
      <c r="M11" s="18" t="s">
        <v>257</v>
      </c>
      <c r="N11" s="18" t="s">
        <v>257</v>
      </c>
      <c r="O11" s="18" t="s">
        <v>257</v>
      </c>
      <c r="P11" s="18" t="s">
        <v>258</v>
      </c>
      <c r="Q11" s="18" t="s">
        <v>257</v>
      </c>
    </row>
    <row r="12" spans="2:17" ht="75" customHeight="1" x14ac:dyDescent="0.2">
      <c r="B12" s="45" t="s">
        <v>18</v>
      </c>
      <c r="C12" s="18" t="s">
        <v>19</v>
      </c>
      <c r="D12" s="39" t="s">
        <v>234</v>
      </c>
      <c r="E12" s="18" t="s">
        <v>20</v>
      </c>
      <c r="F12" s="19">
        <v>0</v>
      </c>
      <c r="G12" s="19">
        <v>0</v>
      </c>
      <c r="H12" s="19">
        <f t="shared" si="0"/>
        <v>0</v>
      </c>
      <c r="I12" s="20" t="e">
        <f t="shared" si="1"/>
        <v>#DIV/0!</v>
      </c>
      <c r="J12" s="18"/>
      <c r="K12" s="18" t="s">
        <v>259</v>
      </c>
      <c r="L12" s="18"/>
      <c r="M12" s="18"/>
      <c r="N12" s="18"/>
      <c r="O12" s="18"/>
      <c r="P12" s="18"/>
      <c r="Q12" s="18"/>
    </row>
    <row r="13" spans="2:17" ht="75" customHeight="1" x14ac:dyDescent="0.2">
      <c r="B13" s="45" t="s">
        <v>21</v>
      </c>
      <c r="C13" s="18" t="s">
        <v>22</v>
      </c>
      <c r="D13" s="39" t="s">
        <v>234</v>
      </c>
      <c r="E13" s="18" t="s">
        <v>23</v>
      </c>
      <c r="F13" s="19">
        <v>0</v>
      </c>
      <c r="G13" s="19">
        <v>0</v>
      </c>
      <c r="H13" s="19">
        <f t="shared" si="0"/>
        <v>0</v>
      </c>
      <c r="I13" s="20" t="e">
        <f t="shared" si="1"/>
        <v>#DIV/0!</v>
      </c>
      <c r="J13" s="18"/>
      <c r="K13" s="18" t="s">
        <v>260</v>
      </c>
      <c r="L13" s="18"/>
      <c r="M13" s="18"/>
      <c r="N13" s="18"/>
      <c r="O13" s="18"/>
      <c r="P13" s="18"/>
      <c r="Q13" s="18"/>
    </row>
    <row r="14" spans="2:17" ht="75" customHeight="1" x14ac:dyDescent="0.2">
      <c r="B14" s="45" t="s">
        <v>24</v>
      </c>
      <c r="C14" s="18" t="s">
        <v>25</v>
      </c>
      <c r="D14" s="39" t="s">
        <v>234</v>
      </c>
      <c r="E14" s="18" t="s">
        <v>26</v>
      </c>
      <c r="F14" s="19">
        <v>0</v>
      </c>
      <c r="G14" s="19">
        <v>0</v>
      </c>
      <c r="H14" s="19">
        <f t="shared" si="0"/>
        <v>0</v>
      </c>
      <c r="I14" s="20" t="e">
        <f t="shared" si="1"/>
        <v>#DIV/0!</v>
      </c>
      <c r="J14" s="18"/>
      <c r="K14" s="18" t="s">
        <v>261</v>
      </c>
      <c r="L14" s="18"/>
      <c r="M14" s="18"/>
      <c r="N14" s="18"/>
      <c r="O14" s="18"/>
      <c r="P14" s="18"/>
      <c r="Q14" s="18"/>
    </row>
    <row r="15" spans="2:17" ht="75" customHeight="1" x14ac:dyDescent="0.2">
      <c r="B15" s="45" t="s">
        <v>27</v>
      </c>
      <c r="C15" s="18" t="s">
        <v>28</v>
      </c>
      <c r="D15" s="39" t="s">
        <v>234</v>
      </c>
      <c r="E15" s="18" t="s">
        <v>29</v>
      </c>
      <c r="F15" s="19">
        <v>0</v>
      </c>
      <c r="G15" s="19">
        <v>0</v>
      </c>
      <c r="H15" s="19">
        <f t="shared" si="0"/>
        <v>0</v>
      </c>
      <c r="I15" s="20" t="e">
        <f t="shared" si="1"/>
        <v>#DIV/0!</v>
      </c>
      <c r="J15" s="18"/>
      <c r="K15" s="18" t="s">
        <v>262</v>
      </c>
      <c r="L15" s="18"/>
      <c r="M15" s="18"/>
      <c r="N15" s="18"/>
      <c r="O15" s="18"/>
      <c r="P15" s="18"/>
      <c r="Q15" s="18"/>
    </row>
    <row r="16" spans="2:17" ht="75" customHeight="1" x14ac:dyDescent="0.2">
      <c r="B16" s="45" t="s">
        <v>30</v>
      </c>
      <c r="C16" s="18" t="s">
        <v>31</v>
      </c>
      <c r="D16" s="39" t="s">
        <v>234</v>
      </c>
      <c r="E16" s="18" t="s">
        <v>32</v>
      </c>
      <c r="F16" s="19">
        <v>0</v>
      </c>
      <c r="G16" s="19">
        <v>0</v>
      </c>
      <c r="H16" s="19">
        <f t="shared" si="0"/>
        <v>0</v>
      </c>
      <c r="I16" s="20" t="e">
        <f t="shared" si="1"/>
        <v>#DIV/0!</v>
      </c>
      <c r="J16" s="18"/>
      <c r="K16" s="18" t="s">
        <v>263</v>
      </c>
      <c r="L16" s="18"/>
      <c r="M16" s="18"/>
      <c r="N16" s="18"/>
      <c r="O16" s="18"/>
      <c r="P16" s="18"/>
      <c r="Q16" s="18"/>
    </row>
    <row r="17" spans="2:17" ht="86.25" customHeight="1" x14ac:dyDescent="0.2">
      <c r="B17" s="45" t="s">
        <v>33</v>
      </c>
      <c r="C17" s="18" t="s">
        <v>34</v>
      </c>
      <c r="D17" s="39" t="s">
        <v>234</v>
      </c>
      <c r="E17" s="18" t="s">
        <v>35</v>
      </c>
      <c r="F17" s="19">
        <v>0</v>
      </c>
      <c r="G17" s="19">
        <v>0</v>
      </c>
      <c r="H17" s="19">
        <f t="shared" si="0"/>
        <v>0</v>
      </c>
      <c r="I17" s="20" t="e">
        <f t="shared" si="1"/>
        <v>#DIV/0!</v>
      </c>
      <c r="J17" s="18" t="s">
        <v>264</v>
      </c>
      <c r="K17" s="18" t="s">
        <v>265</v>
      </c>
      <c r="L17" s="18"/>
      <c r="M17" s="18" t="s">
        <v>266</v>
      </c>
      <c r="N17" s="18" t="s">
        <v>266</v>
      </c>
      <c r="O17" s="18" t="s">
        <v>266</v>
      </c>
      <c r="P17" s="18" t="s">
        <v>266</v>
      </c>
      <c r="Q17" s="18" t="s">
        <v>266</v>
      </c>
    </row>
    <row r="18" spans="2:17" ht="86.25" customHeight="1" x14ac:dyDescent="0.2">
      <c r="B18" s="45" t="s">
        <v>36</v>
      </c>
      <c r="C18" s="18" t="s">
        <v>37</v>
      </c>
      <c r="D18" s="39" t="s">
        <v>234</v>
      </c>
      <c r="E18" s="18" t="s">
        <v>38</v>
      </c>
      <c r="F18" s="19">
        <v>0</v>
      </c>
      <c r="G18" s="19">
        <v>0</v>
      </c>
      <c r="H18" s="19">
        <f t="shared" si="0"/>
        <v>0</v>
      </c>
      <c r="I18" s="20" t="e">
        <f t="shared" si="1"/>
        <v>#DIV/0!</v>
      </c>
      <c r="J18" s="18"/>
      <c r="K18" s="18" t="s">
        <v>267</v>
      </c>
      <c r="L18" s="18"/>
      <c r="M18" s="18"/>
      <c r="N18" s="18"/>
      <c r="O18" s="18"/>
      <c r="P18" s="18"/>
      <c r="Q18" s="18"/>
    </row>
    <row r="19" spans="2:17" ht="86.25" customHeight="1" x14ac:dyDescent="0.2">
      <c r="B19" s="45" t="s">
        <v>39</v>
      </c>
      <c r="C19" s="18" t="s">
        <v>40</v>
      </c>
      <c r="D19" s="39" t="s">
        <v>234</v>
      </c>
      <c r="E19" s="18" t="s">
        <v>41</v>
      </c>
      <c r="F19" s="19">
        <v>0</v>
      </c>
      <c r="G19" s="19">
        <v>0</v>
      </c>
      <c r="H19" s="19">
        <f t="shared" si="0"/>
        <v>0</v>
      </c>
      <c r="I19" s="20" t="e">
        <f t="shared" si="1"/>
        <v>#DIV/0!</v>
      </c>
      <c r="J19" s="18"/>
      <c r="K19" s="18" t="s">
        <v>268</v>
      </c>
      <c r="L19" s="18"/>
      <c r="M19" s="18"/>
      <c r="N19" s="18"/>
      <c r="O19" s="18"/>
      <c r="P19" s="18"/>
      <c r="Q19" s="18"/>
    </row>
    <row r="20" spans="2:17" ht="86.25" customHeight="1" x14ac:dyDescent="0.2">
      <c r="B20" s="45" t="s">
        <v>42</v>
      </c>
      <c r="C20" s="18" t="s">
        <v>43</v>
      </c>
      <c r="D20" s="39" t="s">
        <v>234</v>
      </c>
      <c r="E20" s="18" t="s">
        <v>44</v>
      </c>
      <c r="F20" s="19">
        <v>0</v>
      </c>
      <c r="G20" s="19">
        <v>0</v>
      </c>
      <c r="H20" s="19">
        <f t="shared" si="0"/>
        <v>0</v>
      </c>
      <c r="I20" s="20" t="e">
        <f t="shared" si="1"/>
        <v>#DIV/0!</v>
      </c>
      <c r="J20" s="18"/>
      <c r="K20" s="18" t="s">
        <v>269</v>
      </c>
      <c r="L20" s="18"/>
      <c r="M20" s="18"/>
      <c r="N20" s="18"/>
      <c r="O20" s="18"/>
      <c r="P20" s="18"/>
      <c r="Q20" s="18"/>
    </row>
    <row r="21" spans="2:17" ht="86.25" customHeight="1" x14ac:dyDescent="0.2">
      <c r="B21" s="45" t="s">
        <v>45</v>
      </c>
      <c r="C21" s="18" t="s">
        <v>46</v>
      </c>
      <c r="D21" s="39" t="s">
        <v>234</v>
      </c>
      <c r="E21" s="18" t="s">
        <v>47</v>
      </c>
      <c r="F21" s="19">
        <v>0</v>
      </c>
      <c r="G21" s="19">
        <v>0</v>
      </c>
      <c r="H21" s="19">
        <f t="shared" si="0"/>
        <v>0</v>
      </c>
      <c r="I21" s="20" t="e">
        <f t="shared" si="1"/>
        <v>#DIV/0!</v>
      </c>
      <c r="J21" s="18"/>
      <c r="K21" s="18" t="s">
        <v>267</v>
      </c>
      <c r="L21" s="18"/>
      <c r="M21" s="18"/>
      <c r="N21" s="18"/>
      <c r="O21" s="18"/>
      <c r="P21" s="18"/>
      <c r="Q21" s="18"/>
    </row>
    <row r="22" spans="2:17" ht="86.25" customHeight="1" x14ac:dyDescent="0.2">
      <c r="B22" s="45" t="s">
        <v>48</v>
      </c>
      <c r="C22" s="18" t="s">
        <v>49</v>
      </c>
      <c r="D22" s="39" t="s">
        <v>234</v>
      </c>
      <c r="E22" s="18" t="s">
        <v>50</v>
      </c>
      <c r="F22" s="19">
        <v>0</v>
      </c>
      <c r="G22" s="19">
        <v>0</v>
      </c>
      <c r="H22" s="19">
        <f t="shared" si="0"/>
        <v>0</v>
      </c>
      <c r="I22" s="20" t="e">
        <f t="shared" si="1"/>
        <v>#DIV/0!</v>
      </c>
      <c r="J22" s="18"/>
      <c r="K22" s="18" t="s">
        <v>270</v>
      </c>
      <c r="L22" s="18"/>
      <c r="M22" s="18"/>
      <c r="N22" s="18"/>
      <c r="O22" s="18"/>
      <c r="P22" s="18"/>
      <c r="Q22" s="18"/>
    </row>
    <row r="23" spans="2:17" ht="86.25" customHeight="1" x14ac:dyDescent="0.2">
      <c r="B23" s="45" t="s">
        <v>51</v>
      </c>
      <c r="C23" s="18" t="s">
        <v>52</v>
      </c>
      <c r="D23" s="39" t="s">
        <v>234</v>
      </c>
      <c r="E23" s="18" t="s">
        <v>53</v>
      </c>
      <c r="F23" s="19">
        <v>0</v>
      </c>
      <c r="G23" s="19">
        <v>0</v>
      </c>
      <c r="H23" s="19">
        <f t="shared" si="0"/>
        <v>0</v>
      </c>
      <c r="I23" s="20" t="e">
        <f t="shared" si="1"/>
        <v>#DIV/0!</v>
      </c>
      <c r="J23" s="18"/>
      <c r="K23" s="18" t="s">
        <v>268</v>
      </c>
      <c r="L23" s="18"/>
      <c r="M23" s="18"/>
      <c r="N23" s="18"/>
      <c r="O23" s="18"/>
      <c r="P23" s="18"/>
      <c r="Q23" s="18"/>
    </row>
    <row r="24" spans="2:17" ht="86.25" customHeight="1" x14ac:dyDescent="0.2">
      <c r="B24" s="45" t="s">
        <v>54</v>
      </c>
      <c r="C24" s="18" t="s">
        <v>55</v>
      </c>
      <c r="D24" s="39" t="s">
        <v>234</v>
      </c>
      <c r="E24" s="18" t="s">
        <v>56</v>
      </c>
      <c r="F24" s="19">
        <v>0</v>
      </c>
      <c r="G24" s="19">
        <v>0</v>
      </c>
      <c r="H24" s="19">
        <f t="shared" si="0"/>
        <v>0</v>
      </c>
      <c r="I24" s="20" t="e">
        <f t="shared" si="1"/>
        <v>#DIV/0!</v>
      </c>
      <c r="J24" s="18"/>
      <c r="K24" s="18" t="s">
        <v>271</v>
      </c>
      <c r="L24" s="18"/>
      <c r="M24" s="18"/>
      <c r="N24" s="18"/>
      <c r="O24" s="18"/>
      <c r="P24" s="18"/>
      <c r="Q24" s="18"/>
    </row>
    <row r="25" spans="2:17" ht="86.25" customHeight="1" x14ac:dyDescent="0.2">
      <c r="B25" s="45" t="s">
        <v>57</v>
      </c>
      <c r="C25" s="18" t="s">
        <v>58</v>
      </c>
      <c r="D25" s="39" t="s">
        <v>234</v>
      </c>
      <c r="E25" s="18" t="s">
        <v>59</v>
      </c>
      <c r="F25" s="19">
        <v>0</v>
      </c>
      <c r="G25" s="19">
        <v>0</v>
      </c>
      <c r="H25" s="19">
        <f t="shared" si="0"/>
        <v>0</v>
      </c>
      <c r="I25" s="20" t="e">
        <f t="shared" si="1"/>
        <v>#DIV/0!</v>
      </c>
      <c r="J25" s="18"/>
      <c r="K25" s="18" t="s">
        <v>272</v>
      </c>
      <c r="L25" s="18"/>
      <c r="M25" s="18"/>
      <c r="N25" s="18"/>
      <c r="O25" s="18"/>
      <c r="P25" s="18"/>
      <c r="Q25" s="18"/>
    </row>
    <row r="26" spans="2:17" ht="19.5" hidden="1" customHeight="1" x14ac:dyDescent="0.2">
      <c r="B26" s="14">
        <v>1</v>
      </c>
      <c r="C26" s="15" t="s">
        <v>60</v>
      </c>
      <c r="D26" s="42"/>
      <c r="E26" s="15"/>
      <c r="F26" s="16">
        <f>SUM(F30:F57)</f>
        <v>0</v>
      </c>
      <c r="G26" s="16">
        <f>SUM(G30:G57)</f>
        <v>0</v>
      </c>
      <c r="H26" s="16">
        <f>SUM(H30:H57)</f>
        <v>0</v>
      </c>
      <c r="I26" s="17" t="e">
        <f t="shared" si="1"/>
        <v>#DIV/0!</v>
      </c>
      <c r="J26" s="15"/>
      <c r="K26" s="15"/>
      <c r="L26" s="34"/>
      <c r="M26" s="34"/>
      <c r="N26" s="34"/>
      <c r="O26" s="34"/>
      <c r="P26" s="34"/>
      <c r="Q26" s="34"/>
    </row>
    <row r="27" spans="2:17" ht="42.75" customHeight="1" x14ac:dyDescent="0.2">
      <c r="B27" s="21" t="s">
        <v>197</v>
      </c>
      <c r="C27" s="18" t="s">
        <v>198</v>
      </c>
      <c r="D27" s="39" t="s">
        <v>241</v>
      </c>
      <c r="E27" s="18" t="s">
        <v>202</v>
      </c>
      <c r="F27" s="19"/>
      <c r="G27" s="19"/>
      <c r="H27" s="19"/>
      <c r="I27" s="20"/>
      <c r="J27" s="18"/>
      <c r="K27" s="18"/>
      <c r="L27" s="18"/>
      <c r="M27" s="18"/>
      <c r="N27" s="18"/>
      <c r="O27" s="18"/>
      <c r="P27" s="18"/>
      <c r="Q27" s="18" t="s">
        <v>273</v>
      </c>
    </row>
    <row r="28" spans="2:17" ht="42.75" customHeight="1" x14ac:dyDescent="0.2">
      <c r="B28" s="21" t="s">
        <v>61</v>
      </c>
      <c r="C28" s="18" t="s">
        <v>62</v>
      </c>
      <c r="D28" s="39" t="s">
        <v>241</v>
      </c>
      <c r="E28" s="18" t="s">
        <v>63</v>
      </c>
      <c r="F28" s="19">
        <v>0</v>
      </c>
      <c r="G28" s="19">
        <v>0</v>
      </c>
      <c r="H28" s="19">
        <f t="shared" ref="H28:H59" si="2">+F28-G28</f>
        <v>0</v>
      </c>
      <c r="I28" s="20" t="e">
        <f>+F28/G28-1</f>
        <v>#DIV/0!</v>
      </c>
      <c r="J28" s="18"/>
      <c r="K28" s="18"/>
      <c r="L28" s="18"/>
      <c r="M28" s="18"/>
      <c r="N28" s="18" t="s">
        <v>257</v>
      </c>
      <c r="O28" s="18" t="s">
        <v>274</v>
      </c>
      <c r="P28" s="18" t="s">
        <v>275</v>
      </c>
      <c r="Q28" s="18" t="s">
        <v>276</v>
      </c>
    </row>
    <row r="29" spans="2:17" ht="60" customHeight="1" x14ac:dyDescent="0.2">
      <c r="B29" s="21" t="s">
        <v>64</v>
      </c>
      <c r="C29" s="18" t="s">
        <v>65</v>
      </c>
      <c r="D29" s="39" t="s">
        <v>241</v>
      </c>
      <c r="E29" s="18" t="s">
        <v>66</v>
      </c>
      <c r="F29" s="19">
        <v>0</v>
      </c>
      <c r="G29" s="19">
        <v>0</v>
      </c>
      <c r="H29" s="19">
        <f t="shared" si="2"/>
        <v>0</v>
      </c>
      <c r="I29" s="20" t="e">
        <f t="shared" si="1"/>
        <v>#DIV/0!</v>
      </c>
      <c r="J29" s="18" t="s">
        <v>264</v>
      </c>
      <c r="K29" s="18"/>
      <c r="L29" s="18" t="s">
        <v>277</v>
      </c>
      <c r="M29" s="18" t="s">
        <v>277</v>
      </c>
      <c r="N29" s="18" t="s">
        <v>278</v>
      </c>
      <c r="O29" s="18" t="s">
        <v>279</v>
      </c>
      <c r="P29" s="18" t="s">
        <v>280</v>
      </c>
      <c r="Q29" s="18" t="s">
        <v>281</v>
      </c>
    </row>
    <row r="30" spans="2:17" ht="40.5" customHeight="1" x14ac:dyDescent="0.2">
      <c r="B30" s="21" t="s">
        <v>67</v>
      </c>
      <c r="C30" s="18" t="s">
        <v>68</v>
      </c>
      <c r="D30" s="39" t="s">
        <v>241</v>
      </c>
      <c r="E30" s="18" t="s">
        <v>69</v>
      </c>
      <c r="F30" s="19">
        <v>0</v>
      </c>
      <c r="G30" s="19">
        <v>0</v>
      </c>
      <c r="H30" s="19">
        <f t="shared" si="2"/>
        <v>0</v>
      </c>
      <c r="I30" s="20" t="e">
        <f t="shared" si="1"/>
        <v>#DIV/0!</v>
      </c>
      <c r="J30" s="18" t="s">
        <v>264</v>
      </c>
      <c r="K30" s="18"/>
      <c r="L30" s="18" t="s">
        <v>282</v>
      </c>
      <c r="M30" s="18" t="s">
        <v>282</v>
      </c>
      <c r="N30" s="18" t="s">
        <v>283</v>
      </c>
      <c r="O30" s="18" t="s">
        <v>284</v>
      </c>
      <c r="P30" s="18" t="s">
        <v>275</v>
      </c>
      <c r="Q30" s="18" t="s">
        <v>285</v>
      </c>
    </row>
    <row r="31" spans="2:17" ht="45" x14ac:dyDescent="0.2">
      <c r="B31" s="21" t="s">
        <v>203</v>
      </c>
      <c r="C31" s="18" t="s">
        <v>204</v>
      </c>
      <c r="D31" s="39" t="s">
        <v>241</v>
      </c>
      <c r="E31" s="18" t="s">
        <v>205</v>
      </c>
      <c r="F31" s="19"/>
      <c r="G31" s="19"/>
      <c r="H31" s="19"/>
      <c r="I31" s="20"/>
      <c r="J31" s="38"/>
      <c r="K31" s="18"/>
      <c r="L31" s="18"/>
      <c r="M31" s="18"/>
      <c r="N31" s="18"/>
      <c r="O31" s="18"/>
      <c r="P31" s="18"/>
      <c r="Q31" s="18" t="s">
        <v>286</v>
      </c>
    </row>
    <row r="32" spans="2:17" ht="77.25" customHeight="1" x14ac:dyDescent="0.2">
      <c r="B32" s="21" t="s">
        <v>70</v>
      </c>
      <c r="C32" s="18" t="s">
        <v>71</v>
      </c>
      <c r="D32" s="39" t="s">
        <v>241</v>
      </c>
      <c r="E32" s="18" t="s">
        <v>72</v>
      </c>
      <c r="F32" s="19">
        <v>0</v>
      </c>
      <c r="G32" s="19">
        <v>0</v>
      </c>
      <c r="H32" s="19">
        <f t="shared" si="2"/>
        <v>0</v>
      </c>
      <c r="I32" s="20" t="e">
        <f t="shared" si="1"/>
        <v>#DIV/0!</v>
      </c>
      <c r="J32" s="18" t="s">
        <v>287</v>
      </c>
      <c r="K32" s="18"/>
      <c r="L32" s="18" t="s">
        <v>288</v>
      </c>
      <c r="M32" s="18" t="s">
        <v>288</v>
      </c>
      <c r="N32" s="18" t="s">
        <v>289</v>
      </c>
      <c r="O32" s="18" t="s">
        <v>290</v>
      </c>
      <c r="P32" s="18" t="s">
        <v>291</v>
      </c>
      <c r="Q32" s="18" t="s">
        <v>292</v>
      </c>
    </row>
    <row r="33" spans="2:17" ht="135" x14ac:dyDescent="0.2">
      <c r="B33" s="21" t="s">
        <v>293</v>
      </c>
      <c r="C33" s="18" t="s">
        <v>294</v>
      </c>
      <c r="D33" s="39" t="s">
        <v>241</v>
      </c>
      <c r="E33" s="18" t="s">
        <v>295</v>
      </c>
      <c r="F33" s="19">
        <v>0</v>
      </c>
      <c r="G33" s="19">
        <v>0</v>
      </c>
      <c r="H33" s="19">
        <f t="shared" si="2"/>
        <v>0</v>
      </c>
      <c r="I33" s="20" t="e">
        <f t="shared" si="1"/>
        <v>#DIV/0!</v>
      </c>
      <c r="J33" s="18" t="s">
        <v>264</v>
      </c>
      <c r="K33" s="18"/>
      <c r="L33" s="18"/>
      <c r="M33" s="18"/>
      <c r="N33" s="18" t="s">
        <v>257</v>
      </c>
      <c r="O33" s="18" t="s">
        <v>296</v>
      </c>
      <c r="P33" s="18" t="s">
        <v>275</v>
      </c>
      <c r="Q33" s="18"/>
    </row>
    <row r="34" spans="2:17" ht="54.6" customHeight="1" x14ac:dyDescent="0.2">
      <c r="B34" s="21" t="s">
        <v>209</v>
      </c>
      <c r="C34" s="18" t="s">
        <v>210</v>
      </c>
      <c r="D34" s="39" t="s">
        <v>241</v>
      </c>
      <c r="E34" s="18" t="s">
        <v>211</v>
      </c>
      <c r="F34" s="19"/>
      <c r="G34" s="19"/>
      <c r="H34" s="19"/>
      <c r="I34" s="20"/>
      <c r="J34" s="38"/>
      <c r="K34" s="18"/>
      <c r="L34" s="18"/>
      <c r="M34" s="18"/>
      <c r="N34" s="18"/>
      <c r="O34" s="18"/>
      <c r="P34" s="18"/>
      <c r="Q34" s="18" t="s">
        <v>211</v>
      </c>
    </row>
    <row r="35" spans="2:17" ht="33.75" x14ac:dyDescent="0.2">
      <c r="B35" s="21" t="s">
        <v>206</v>
      </c>
      <c r="C35" s="18" t="s">
        <v>207</v>
      </c>
      <c r="D35" s="39" t="s">
        <v>241</v>
      </c>
      <c r="E35" s="18" t="s">
        <v>208</v>
      </c>
      <c r="F35" s="19"/>
      <c r="G35" s="19"/>
      <c r="H35" s="19"/>
      <c r="I35" s="20"/>
      <c r="J35" s="38"/>
      <c r="K35" s="18"/>
      <c r="L35" s="18"/>
      <c r="M35" s="18"/>
      <c r="N35" s="18"/>
      <c r="O35" s="18"/>
      <c r="P35" s="18"/>
      <c r="Q35" s="18" t="s">
        <v>297</v>
      </c>
    </row>
    <row r="36" spans="2:17" ht="225" x14ac:dyDescent="0.2">
      <c r="B36" s="21" t="s">
        <v>73</v>
      </c>
      <c r="C36" s="18" t="s">
        <v>74</v>
      </c>
      <c r="D36" s="39" t="s">
        <v>241</v>
      </c>
      <c r="E36" s="18" t="s">
        <v>75</v>
      </c>
      <c r="F36" s="19">
        <v>0</v>
      </c>
      <c r="G36" s="19">
        <v>0</v>
      </c>
      <c r="H36" s="19">
        <f t="shared" si="2"/>
        <v>0</v>
      </c>
      <c r="I36" s="20" t="e">
        <f t="shared" si="1"/>
        <v>#DIV/0!</v>
      </c>
      <c r="J36" s="18" t="s">
        <v>298</v>
      </c>
      <c r="K36" s="18"/>
      <c r="L36" s="18" t="s">
        <v>299</v>
      </c>
      <c r="M36" s="18" t="s">
        <v>299</v>
      </c>
      <c r="N36" s="18" t="s">
        <v>300</v>
      </c>
      <c r="O36" s="18" t="s">
        <v>301</v>
      </c>
      <c r="P36" s="18" t="s">
        <v>275</v>
      </c>
      <c r="Q36" s="18" t="s">
        <v>302</v>
      </c>
    </row>
    <row r="37" spans="2:17" ht="43.5" customHeight="1" x14ac:dyDescent="0.2">
      <c r="B37" s="21" t="s">
        <v>303</v>
      </c>
      <c r="C37" s="18" t="s">
        <v>304</v>
      </c>
      <c r="D37" s="39" t="s">
        <v>241</v>
      </c>
      <c r="E37" s="18" t="s">
        <v>305</v>
      </c>
      <c r="F37" s="19">
        <v>0</v>
      </c>
      <c r="G37" s="19">
        <v>0</v>
      </c>
      <c r="H37" s="19">
        <f t="shared" si="2"/>
        <v>0</v>
      </c>
      <c r="I37" s="20" t="e">
        <f t="shared" si="1"/>
        <v>#DIV/0!</v>
      </c>
      <c r="J37" s="18" t="s">
        <v>264</v>
      </c>
      <c r="K37" s="18"/>
      <c r="L37" s="18"/>
      <c r="M37" s="18"/>
      <c r="N37" s="18"/>
      <c r="O37" s="18" t="s">
        <v>306</v>
      </c>
      <c r="P37" s="18" t="s">
        <v>275</v>
      </c>
      <c r="Q37" s="18"/>
    </row>
    <row r="38" spans="2:17" ht="43.5" customHeight="1" x14ac:dyDescent="0.2">
      <c r="B38" s="21" t="s">
        <v>212</v>
      </c>
      <c r="C38" s="18" t="s">
        <v>213</v>
      </c>
      <c r="D38" s="39" t="s">
        <v>241</v>
      </c>
      <c r="E38" s="18" t="s">
        <v>214</v>
      </c>
      <c r="F38" s="19"/>
      <c r="G38" s="19"/>
      <c r="H38" s="19"/>
      <c r="I38" s="20"/>
      <c r="J38" s="38"/>
      <c r="K38" s="18"/>
      <c r="L38" s="18"/>
      <c r="M38" s="18"/>
      <c r="N38" s="18"/>
      <c r="O38" s="18"/>
      <c r="P38" s="18"/>
      <c r="Q38" s="18" t="s">
        <v>307</v>
      </c>
    </row>
    <row r="39" spans="2:17" ht="78.75" x14ac:dyDescent="0.2">
      <c r="B39" s="21" t="s">
        <v>76</v>
      </c>
      <c r="C39" s="18" t="s">
        <v>77</v>
      </c>
      <c r="D39" s="40" t="s">
        <v>241</v>
      </c>
      <c r="E39" s="18" t="s">
        <v>78</v>
      </c>
      <c r="F39" s="19">
        <v>0</v>
      </c>
      <c r="G39" s="19">
        <v>0</v>
      </c>
      <c r="H39" s="19">
        <f t="shared" si="2"/>
        <v>0</v>
      </c>
      <c r="I39" s="20" t="e">
        <f t="shared" si="1"/>
        <v>#DIV/0!</v>
      </c>
      <c r="J39" s="18" t="s">
        <v>308</v>
      </c>
      <c r="K39" s="18"/>
      <c r="L39" s="18" t="s">
        <v>309</v>
      </c>
      <c r="M39" s="18" t="s">
        <v>310</v>
      </c>
      <c r="N39" s="18" t="s">
        <v>310</v>
      </c>
      <c r="O39" s="18" t="s">
        <v>311</v>
      </c>
      <c r="P39" s="18" t="s">
        <v>311</v>
      </c>
      <c r="Q39" s="18" t="s">
        <v>312</v>
      </c>
    </row>
    <row r="40" spans="2:17" ht="360" x14ac:dyDescent="0.2">
      <c r="B40" s="21" t="s">
        <v>76</v>
      </c>
      <c r="C40" s="18" t="s">
        <v>79</v>
      </c>
      <c r="D40" s="40" t="s">
        <v>234</v>
      </c>
      <c r="E40" s="18" t="s">
        <v>80</v>
      </c>
      <c r="F40" s="19">
        <v>0</v>
      </c>
      <c r="G40" s="19">
        <v>0</v>
      </c>
      <c r="H40" s="19">
        <f t="shared" si="2"/>
        <v>0</v>
      </c>
      <c r="I40" s="20" t="e">
        <f t="shared" si="1"/>
        <v>#DIV/0!</v>
      </c>
      <c r="J40" s="18" t="s">
        <v>313</v>
      </c>
      <c r="K40" s="18" t="s">
        <v>314</v>
      </c>
      <c r="L40" s="18" t="s">
        <v>315</v>
      </c>
      <c r="M40" s="18" t="s">
        <v>315</v>
      </c>
      <c r="N40" s="18" t="s">
        <v>315</v>
      </c>
      <c r="O40" s="18" t="s">
        <v>315</v>
      </c>
      <c r="P40" s="18" t="s">
        <v>315</v>
      </c>
      <c r="Q40" s="18" t="s">
        <v>315</v>
      </c>
    </row>
    <row r="41" spans="2:17" ht="33.75" x14ac:dyDescent="0.2">
      <c r="B41" s="21" t="s">
        <v>81</v>
      </c>
      <c r="C41" s="18" t="s">
        <v>316</v>
      </c>
      <c r="D41" s="40" t="s">
        <v>241</v>
      </c>
      <c r="E41" s="18" t="s">
        <v>82</v>
      </c>
      <c r="F41" s="19"/>
      <c r="G41" s="19"/>
      <c r="H41" s="19"/>
      <c r="I41" s="20"/>
      <c r="J41" s="38"/>
      <c r="K41" s="18"/>
      <c r="L41" s="18"/>
      <c r="M41" s="18"/>
      <c r="N41" s="18"/>
      <c r="O41" s="18"/>
      <c r="P41" s="18"/>
      <c r="Q41" s="18" t="s">
        <v>317</v>
      </c>
    </row>
    <row r="42" spans="2:17" ht="202.5" x14ac:dyDescent="0.2">
      <c r="B42" s="21" t="s">
        <v>81</v>
      </c>
      <c r="C42" s="18" t="s">
        <v>318</v>
      </c>
      <c r="D42" s="40" t="s">
        <v>234</v>
      </c>
      <c r="E42" s="18" t="s">
        <v>82</v>
      </c>
      <c r="F42" s="19">
        <v>0</v>
      </c>
      <c r="G42" s="19">
        <v>0</v>
      </c>
      <c r="H42" s="19">
        <f t="shared" si="2"/>
        <v>0</v>
      </c>
      <c r="I42" s="20" t="e">
        <f t="shared" si="1"/>
        <v>#DIV/0!</v>
      </c>
      <c r="J42" s="18" t="s">
        <v>319</v>
      </c>
      <c r="K42" s="18" t="s">
        <v>320</v>
      </c>
      <c r="L42" s="18" t="s">
        <v>321</v>
      </c>
      <c r="M42" s="18" t="s">
        <v>321</v>
      </c>
      <c r="N42" s="18" t="s">
        <v>321</v>
      </c>
      <c r="O42" s="18" t="s">
        <v>321</v>
      </c>
      <c r="P42" s="18" t="s">
        <v>322</v>
      </c>
      <c r="Q42" s="18" t="s">
        <v>323</v>
      </c>
    </row>
    <row r="43" spans="2:17" ht="57" customHeight="1" x14ac:dyDescent="0.2">
      <c r="B43" s="21" t="s">
        <v>83</v>
      </c>
      <c r="C43" s="18" t="s">
        <v>84</v>
      </c>
      <c r="D43" s="40" t="s">
        <v>241</v>
      </c>
      <c r="E43" s="18" t="s">
        <v>85</v>
      </c>
      <c r="F43" s="19"/>
      <c r="G43" s="19"/>
      <c r="H43" s="19"/>
      <c r="I43" s="20"/>
      <c r="J43" s="38"/>
      <c r="K43" s="18"/>
      <c r="L43" s="18"/>
      <c r="M43" s="18"/>
      <c r="N43" s="18"/>
      <c r="O43" s="18"/>
      <c r="P43" s="18"/>
      <c r="Q43" s="18" t="s">
        <v>324</v>
      </c>
    </row>
    <row r="44" spans="2:17" ht="157.5" x14ac:dyDescent="0.2">
      <c r="B44" s="21" t="s">
        <v>83</v>
      </c>
      <c r="C44" s="18" t="s">
        <v>84</v>
      </c>
      <c r="D44" s="40" t="s">
        <v>234</v>
      </c>
      <c r="E44" s="18" t="s">
        <v>85</v>
      </c>
      <c r="F44" s="19">
        <v>0</v>
      </c>
      <c r="G44" s="19">
        <v>0</v>
      </c>
      <c r="H44" s="19">
        <f t="shared" si="2"/>
        <v>0</v>
      </c>
      <c r="I44" s="20" t="e">
        <f t="shared" si="1"/>
        <v>#DIV/0!</v>
      </c>
      <c r="J44" s="18" t="s">
        <v>325</v>
      </c>
      <c r="K44" s="18" t="s">
        <v>326</v>
      </c>
      <c r="L44" s="18" t="s">
        <v>327</v>
      </c>
      <c r="M44" s="18" t="s">
        <v>327</v>
      </c>
      <c r="N44" s="18" t="s">
        <v>328</v>
      </c>
      <c r="O44" s="18" t="s">
        <v>329</v>
      </c>
      <c r="P44" s="18" t="s">
        <v>330</v>
      </c>
      <c r="Q44" s="18" t="s">
        <v>331</v>
      </c>
    </row>
    <row r="45" spans="2:17" ht="97.5" customHeight="1" x14ac:dyDescent="0.2">
      <c r="B45" s="21" t="s">
        <v>86</v>
      </c>
      <c r="C45" s="18" t="s">
        <v>87</v>
      </c>
      <c r="D45" s="39" t="s">
        <v>241</v>
      </c>
      <c r="E45" s="18" t="s">
        <v>88</v>
      </c>
      <c r="F45" s="19">
        <v>0</v>
      </c>
      <c r="G45" s="19">
        <v>0</v>
      </c>
      <c r="H45" s="19">
        <f t="shared" si="2"/>
        <v>0</v>
      </c>
      <c r="I45" s="20" t="e">
        <f t="shared" si="1"/>
        <v>#DIV/0!</v>
      </c>
      <c r="J45" s="18" t="s">
        <v>264</v>
      </c>
      <c r="K45" s="18"/>
      <c r="L45" s="18" t="s">
        <v>332</v>
      </c>
      <c r="M45" s="18" t="s">
        <v>333</v>
      </c>
      <c r="N45" s="18" t="s">
        <v>334</v>
      </c>
      <c r="O45" s="18" t="s">
        <v>257</v>
      </c>
      <c r="P45" s="18" t="s">
        <v>335</v>
      </c>
      <c r="Q45" s="18" t="s">
        <v>88</v>
      </c>
    </row>
    <row r="46" spans="2:17" ht="112.5" customHeight="1" x14ac:dyDescent="0.2">
      <c r="B46" s="21" t="s">
        <v>89</v>
      </c>
      <c r="C46" s="18" t="s">
        <v>90</v>
      </c>
      <c r="D46" s="39" t="s">
        <v>241</v>
      </c>
      <c r="E46" s="18" t="s">
        <v>91</v>
      </c>
      <c r="F46" s="19">
        <v>0</v>
      </c>
      <c r="G46" s="19">
        <v>0</v>
      </c>
      <c r="H46" s="19">
        <f t="shared" si="2"/>
        <v>0</v>
      </c>
      <c r="I46" s="20" t="e">
        <f t="shared" si="1"/>
        <v>#DIV/0!</v>
      </c>
      <c r="J46" s="18" t="s">
        <v>336</v>
      </c>
      <c r="K46" s="18"/>
      <c r="L46" s="18" t="s">
        <v>337</v>
      </c>
      <c r="M46" s="18" t="s">
        <v>338</v>
      </c>
      <c r="N46" s="18" t="s">
        <v>339</v>
      </c>
      <c r="O46" s="18" t="s">
        <v>340</v>
      </c>
      <c r="P46" s="18" t="s">
        <v>341</v>
      </c>
      <c r="Q46" s="18" t="s">
        <v>342</v>
      </c>
    </row>
    <row r="47" spans="2:17" ht="101.25" x14ac:dyDescent="0.2">
      <c r="B47" s="21" t="s">
        <v>92</v>
      </c>
      <c r="C47" s="18" t="s">
        <v>93</v>
      </c>
      <c r="D47" s="39" t="s">
        <v>241</v>
      </c>
      <c r="E47" s="18" t="s">
        <v>94</v>
      </c>
      <c r="F47" s="19">
        <v>0</v>
      </c>
      <c r="G47" s="19">
        <v>0</v>
      </c>
      <c r="H47" s="19">
        <f t="shared" si="2"/>
        <v>0</v>
      </c>
      <c r="I47" s="20" t="e">
        <f t="shared" si="1"/>
        <v>#DIV/0!</v>
      </c>
      <c r="J47" s="18" t="s">
        <v>343</v>
      </c>
      <c r="K47" s="18"/>
      <c r="L47" s="18" t="s">
        <v>344</v>
      </c>
      <c r="M47" s="18" t="s">
        <v>345</v>
      </c>
      <c r="N47" s="18" t="s">
        <v>346</v>
      </c>
      <c r="O47" s="18" t="s">
        <v>347</v>
      </c>
      <c r="P47" s="18" t="s">
        <v>348</v>
      </c>
      <c r="Q47" s="18" t="s">
        <v>349</v>
      </c>
    </row>
    <row r="48" spans="2:17" ht="96" customHeight="1" x14ac:dyDescent="0.2">
      <c r="B48" s="21" t="s">
        <v>95</v>
      </c>
      <c r="C48" s="18" t="s">
        <v>96</v>
      </c>
      <c r="D48" s="39" t="s">
        <v>241</v>
      </c>
      <c r="E48" s="18" t="s">
        <v>97</v>
      </c>
      <c r="F48" s="19">
        <v>0</v>
      </c>
      <c r="G48" s="19">
        <v>0</v>
      </c>
      <c r="H48" s="19">
        <f t="shared" si="2"/>
        <v>0</v>
      </c>
      <c r="I48" s="20" t="e">
        <f t="shared" si="1"/>
        <v>#DIV/0!</v>
      </c>
      <c r="J48" s="18" t="s">
        <v>343</v>
      </c>
      <c r="K48" s="18"/>
      <c r="L48" s="18" t="s">
        <v>350</v>
      </c>
      <c r="M48" s="18" t="s">
        <v>351</v>
      </c>
      <c r="N48" s="18" t="s">
        <v>350</v>
      </c>
      <c r="O48" s="18" t="s">
        <v>352</v>
      </c>
      <c r="P48" s="18" t="s">
        <v>350</v>
      </c>
      <c r="Q48" s="18" t="s">
        <v>353</v>
      </c>
    </row>
    <row r="49" spans="2:17" ht="51" customHeight="1" x14ac:dyDescent="0.2">
      <c r="B49" s="21" t="s">
        <v>98</v>
      </c>
      <c r="C49" s="18" t="s">
        <v>99</v>
      </c>
      <c r="D49" s="40" t="s">
        <v>241</v>
      </c>
      <c r="E49" s="18" t="s">
        <v>100</v>
      </c>
      <c r="F49" s="19">
        <v>0</v>
      </c>
      <c r="G49" s="19">
        <v>0</v>
      </c>
      <c r="H49" s="19">
        <f t="shared" si="2"/>
        <v>0</v>
      </c>
      <c r="I49" s="20" t="e">
        <f t="shared" si="1"/>
        <v>#DIV/0!</v>
      </c>
      <c r="J49" s="18"/>
      <c r="K49" s="18"/>
      <c r="L49" s="18" t="s">
        <v>354</v>
      </c>
      <c r="M49" s="18" t="s">
        <v>355</v>
      </c>
      <c r="N49" s="18" t="s">
        <v>356</v>
      </c>
      <c r="O49" s="18" t="s">
        <v>357</v>
      </c>
      <c r="P49" s="18" t="s">
        <v>357</v>
      </c>
      <c r="Q49" s="18" t="s">
        <v>358</v>
      </c>
    </row>
    <row r="50" spans="2:17" ht="168.75" customHeight="1" x14ac:dyDescent="0.2">
      <c r="B50" s="21" t="s">
        <v>101</v>
      </c>
      <c r="C50" s="18" t="s">
        <v>102</v>
      </c>
      <c r="D50" s="39" t="s">
        <v>241</v>
      </c>
      <c r="E50" s="18" t="s">
        <v>103</v>
      </c>
      <c r="F50" s="19">
        <v>0</v>
      </c>
      <c r="G50" s="19">
        <v>0</v>
      </c>
      <c r="H50" s="19">
        <f t="shared" si="2"/>
        <v>0</v>
      </c>
      <c r="I50" s="20" t="e">
        <f t="shared" si="1"/>
        <v>#DIV/0!</v>
      </c>
      <c r="J50" s="18" t="s">
        <v>359</v>
      </c>
      <c r="K50" s="18"/>
      <c r="L50" s="18" t="s">
        <v>360</v>
      </c>
      <c r="M50" s="18" t="s">
        <v>361</v>
      </c>
      <c r="N50" s="18" t="s">
        <v>360</v>
      </c>
      <c r="O50" s="18" t="s">
        <v>362</v>
      </c>
      <c r="P50" s="18" t="s">
        <v>363</v>
      </c>
      <c r="Q50" s="18" t="s">
        <v>360</v>
      </c>
    </row>
    <row r="51" spans="2:17" ht="64.5" customHeight="1" x14ac:dyDescent="0.2">
      <c r="B51" s="21" t="s">
        <v>104</v>
      </c>
      <c r="C51" s="18" t="s">
        <v>105</v>
      </c>
      <c r="D51" s="39" t="s">
        <v>241</v>
      </c>
      <c r="E51" s="18" t="s">
        <v>106</v>
      </c>
      <c r="F51" s="19">
        <v>0</v>
      </c>
      <c r="G51" s="19">
        <v>0</v>
      </c>
      <c r="H51" s="19">
        <f t="shared" si="2"/>
        <v>0</v>
      </c>
      <c r="I51" s="20" t="e">
        <f t="shared" si="1"/>
        <v>#DIV/0!</v>
      </c>
      <c r="J51" s="18" t="s">
        <v>364</v>
      </c>
      <c r="K51" s="18"/>
      <c r="L51" s="18" t="s">
        <v>365</v>
      </c>
      <c r="M51" s="18" t="s">
        <v>366</v>
      </c>
      <c r="N51" s="18" t="s">
        <v>367</v>
      </c>
      <c r="O51" s="18" t="s">
        <v>368</v>
      </c>
      <c r="P51" s="18" t="s">
        <v>257</v>
      </c>
      <c r="Q51" s="18" t="s">
        <v>369</v>
      </c>
    </row>
    <row r="52" spans="2:17" ht="64.5" customHeight="1" x14ac:dyDescent="0.2">
      <c r="B52" s="21" t="s">
        <v>107</v>
      </c>
      <c r="C52" s="18" t="s">
        <v>108</v>
      </c>
      <c r="D52" s="39" t="s">
        <v>241</v>
      </c>
      <c r="E52" s="18" t="s">
        <v>109</v>
      </c>
      <c r="F52" s="19">
        <v>0</v>
      </c>
      <c r="G52" s="19">
        <v>0</v>
      </c>
      <c r="H52" s="19">
        <f t="shared" si="2"/>
        <v>0</v>
      </c>
      <c r="I52" s="36" t="e">
        <f t="shared" si="1"/>
        <v>#DIV/0!</v>
      </c>
      <c r="J52" s="18" t="s">
        <v>364</v>
      </c>
      <c r="K52" s="18"/>
      <c r="L52" s="18" t="s">
        <v>370</v>
      </c>
      <c r="M52" s="18" t="s">
        <v>371</v>
      </c>
      <c r="N52" s="18" t="s">
        <v>257</v>
      </c>
      <c r="O52" s="18" t="s">
        <v>257</v>
      </c>
      <c r="P52" s="18" t="s">
        <v>257</v>
      </c>
      <c r="Q52" s="18" t="s">
        <v>370</v>
      </c>
    </row>
    <row r="53" spans="2:17" ht="35.25" customHeight="1" x14ac:dyDescent="0.2">
      <c r="B53" s="21" t="s">
        <v>110</v>
      </c>
      <c r="C53" s="18" t="s">
        <v>111</v>
      </c>
      <c r="D53" s="39" t="s">
        <v>241</v>
      </c>
      <c r="E53" s="18" t="s">
        <v>112</v>
      </c>
      <c r="F53" s="19">
        <v>0</v>
      </c>
      <c r="G53" s="19">
        <v>0</v>
      </c>
      <c r="H53" s="19">
        <f t="shared" si="2"/>
        <v>0</v>
      </c>
      <c r="I53" s="20" t="e">
        <f t="shared" si="1"/>
        <v>#DIV/0!</v>
      </c>
      <c r="J53" s="18" t="s">
        <v>372</v>
      </c>
      <c r="K53" s="18"/>
      <c r="L53" s="18" t="s">
        <v>257</v>
      </c>
      <c r="M53" s="18" t="s">
        <v>257</v>
      </c>
      <c r="N53" s="18" t="s">
        <v>373</v>
      </c>
      <c r="O53" s="18" t="s">
        <v>257</v>
      </c>
      <c r="P53" s="18" t="s">
        <v>257</v>
      </c>
      <c r="Q53" s="18" t="s">
        <v>374</v>
      </c>
    </row>
    <row r="54" spans="2:17" ht="51.75" customHeight="1" x14ac:dyDescent="0.2">
      <c r="B54" s="21" t="s">
        <v>113</v>
      </c>
      <c r="C54" s="18" t="s">
        <v>114</v>
      </c>
      <c r="D54" s="39" t="s">
        <v>241</v>
      </c>
      <c r="E54" s="18" t="s">
        <v>115</v>
      </c>
      <c r="F54" s="19">
        <v>0</v>
      </c>
      <c r="G54" s="19">
        <v>0</v>
      </c>
      <c r="H54" s="19">
        <f t="shared" si="2"/>
        <v>0</v>
      </c>
      <c r="I54" s="20" t="e">
        <f t="shared" si="1"/>
        <v>#DIV/0!</v>
      </c>
      <c r="J54" s="18" t="s">
        <v>375</v>
      </c>
      <c r="K54" s="18"/>
      <c r="L54" s="18" t="s">
        <v>376</v>
      </c>
      <c r="M54" s="18" t="s">
        <v>377</v>
      </c>
      <c r="N54" s="18" t="s">
        <v>377</v>
      </c>
      <c r="O54" s="18" t="s">
        <v>257</v>
      </c>
      <c r="P54" s="18" t="s">
        <v>378</v>
      </c>
      <c r="Q54" s="18" t="s">
        <v>379</v>
      </c>
    </row>
    <row r="55" spans="2:17" ht="45" x14ac:dyDescent="0.2">
      <c r="B55" s="21" t="s">
        <v>116</v>
      </c>
      <c r="C55" s="18" t="s">
        <v>117</v>
      </c>
      <c r="D55" s="39" t="s">
        <v>241</v>
      </c>
      <c r="E55" s="18" t="s">
        <v>118</v>
      </c>
      <c r="F55" s="19">
        <v>0</v>
      </c>
      <c r="G55" s="19">
        <v>0</v>
      </c>
      <c r="H55" s="19">
        <f t="shared" si="2"/>
        <v>0</v>
      </c>
      <c r="I55" s="20" t="e">
        <f t="shared" si="1"/>
        <v>#DIV/0!</v>
      </c>
      <c r="J55" s="18" t="s">
        <v>380</v>
      </c>
      <c r="K55" s="18"/>
      <c r="L55" s="18" t="s">
        <v>381</v>
      </c>
      <c r="M55" s="18" t="s">
        <v>382</v>
      </c>
      <c r="N55" s="18" t="s">
        <v>382</v>
      </c>
      <c r="O55" s="18" t="s">
        <v>383</v>
      </c>
      <c r="P55" s="18" t="s">
        <v>384</v>
      </c>
      <c r="Q55" s="18" t="s">
        <v>385</v>
      </c>
    </row>
    <row r="56" spans="2:17" ht="41.25" customHeight="1" x14ac:dyDescent="0.2">
      <c r="B56" s="21" t="s">
        <v>386</v>
      </c>
      <c r="C56" s="18" t="s">
        <v>387</v>
      </c>
      <c r="D56" s="39" t="s">
        <v>241</v>
      </c>
      <c r="E56" s="18" t="s">
        <v>388</v>
      </c>
      <c r="F56" s="19">
        <v>0</v>
      </c>
      <c r="G56" s="19">
        <v>0</v>
      </c>
      <c r="H56" s="19">
        <f t="shared" si="2"/>
        <v>0</v>
      </c>
      <c r="I56" s="20" t="e">
        <f t="shared" si="1"/>
        <v>#DIV/0!</v>
      </c>
      <c r="J56" s="18" t="s">
        <v>389</v>
      </c>
      <c r="K56" s="18"/>
      <c r="L56" s="18" t="s">
        <v>257</v>
      </c>
      <c r="M56" s="18" t="s">
        <v>257</v>
      </c>
      <c r="N56" s="18" t="s">
        <v>257</v>
      </c>
      <c r="O56" s="18" t="s">
        <v>257</v>
      </c>
      <c r="P56" s="18" t="s">
        <v>257</v>
      </c>
      <c r="Q56" s="18" t="s">
        <v>257</v>
      </c>
    </row>
    <row r="57" spans="2:17" ht="63" customHeight="1" x14ac:dyDescent="0.2">
      <c r="B57" s="21" t="s">
        <v>119</v>
      </c>
      <c r="C57" s="18" t="s">
        <v>120</v>
      </c>
      <c r="D57" s="39" t="s">
        <v>241</v>
      </c>
      <c r="E57" s="18" t="s">
        <v>121</v>
      </c>
      <c r="F57" s="19">
        <v>0</v>
      </c>
      <c r="G57" s="19">
        <v>0</v>
      </c>
      <c r="H57" s="19">
        <f t="shared" si="2"/>
        <v>0</v>
      </c>
      <c r="I57" s="20" t="e">
        <f t="shared" si="1"/>
        <v>#DIV/0!</v>
      </c>
      <c r="J57" s="18" t="s">
        <v>380</v>
      </c>
      <c r="K57" s="18"/>
      <c r="L57" s="18" t="s">
        <v>390</v>
      </c>
      <c r="M57" s="18" t="s">
        <v>391</v>
      </c>
      <c r="N57" s="18" t="s">
        <v>391</v>
      </c>
      <c r="O57" s="18" t="s">
        <v>392</v>
      </c>
      <c r="P57" s="18" t="s">
        <v>392</v>
      </c>
      <c r="Q57" s="18" t="s">
        <v>393</v>
      </c>
    </row>
    <row r="58" spans="2:17" ht="41.25" customHeight="1" x14ac:dyDescent="0.2">
      <c r="B58" s="21" t="s">
        <v>122</v>
      </c>
      <c r="C58" s="18" t="s">
        <v>123</v>
      </c>
      <c r="D58" s="39" t="s">
        <v>241</v>
      </c>
      <c r="E58" s="18" t="s">
        <v>124</v>
      </c>
      <c r="F58" s="19">
        <v>0</v>
      </c>
      <c r="G58" s="19">
        <v>0</v>
      </c>
      <c r="H58" s="19">
        <f t="shared" si="2"/>
        <v>0</v>
      </c>
      <c r="I58" s="20" t="e">
        <f t="shared" si="1"/>
        <v>#DIV/0!</v>
      </c>
      <c r="J58" s="18" t="s">
        <v>380</v>
      </c>
      <c r="K58" s="18"/>
      <c r="L58" s="18" t="s">
        <v>394</v>
      </c>
      <c r="M58" s="18" t="s">
        <v>395</v>
      </c>
      <c r="N58" s="18" t="s">
        <v>395</v>
      </c>
      <c r="O58" s="37" t="s">
        <v>257</v>
      </c>
      <c r="P58" s="37" t="s">
        <v>396</v>
      </c>
      <c r="Q58" s="18" t="s">
        <v>397</v>
      </c>
    </row>
    <row r="59" spans="2:17" ht="19.5" customHeight="1" x14ac:dyDescent="0.2">
      <c r="B59" s="21" t="s">
        <v>398</v>
      </c>
      <c r="C59" s="18" t="s">
        <v>399</v>
      </c>
      <c r="D59" s="39" t="s">
        <v>241</v>
      </c>
      <c r="E59" s="18" t="s">
        <v>400</v>
      </c>
      <c r="F59" s="19">
        <v>0</v>
      </c>
      <c r="G59" s="19">
        <v>0</v>
      </c>
      <c r="H59" s="19">
        <f t="shared" si="2"/>
        <v>0</v>
      </c>
      <c r="I59" s="20" t="e">
        <f t="shared" si="1"/>
        <v>#DIV/0!</v>
      </c>
      <c r="J59" s="18" t="s">
        <v>380</v>
      </c>
      <c r="K59" s="18"/>
      <c r="L59" s="18" t="s">
        <v>401</v>
      </c>
      <c r="M59" s="18" t="s">
        <v>257</v>
      </c>
      <c r="N59" s="18" t="s">
        <v>257</v>
      </c>
      <c r="O59" s="18" t="s">
        <v>394</v>
      </c>
      <c r="P59" s="18" t="s">
        <v>394</v>
      </c>
      <c r="Q59" s="18" t="s">
        <v>257</v>
      </c>
    </row>
    <row r="60" spans="2:17" ht="19.5" hidden="1" customHeight="1" x14ac:dyDescent="0.2">
      <c r="B60" s="14">
        <v>2</v>
      </c>
      <c r="C60" s="15" t="s">
        <v>125</v>
      </c>
      <c r="D60" s="43"/>
      <c r="E60" s="15"/>
      <c r="F60" s="16">
        <f>SUM(F61:F72)</f>
        <v>0</v>
      </c>
      <c r="G60" s="16">
        <f>SUM(G61:G72)</f>
        <v>0</v>
      </c>
      <c r="H60" s="16">
        <f>SUM(H61:H72)</f>
        <v>0</v>
      </c>
      <c r="I60" s="17" t="e">
        <f t="shared" si="1"/>
        <v>#DIV/0!</v>
      </c>
      <c r="J60" s="15"/>
      <c r="K60" s="15"/>
      <c r="L60" s="15"/>
      <c r="M60" s="15"/>
      <c r="N60" s="15"/>
      <c r="O60" s="15"/>
      <c r="P60" s="15"/>
      <c r="Q60" s="15"/>
    </row>
    <row r="61" spans="2:17" ht="64.5" customHeight="1" x14ac:dyDescent="0.2">
      <c r="B61" s="21" t="s">
        <v>126</v>
      </c>
      <c r="C61" s="18" t="s">
        <v>127</v>
      </c>
      <c r="D61" s="39" t="s">
        <v>241</v>
      </c>
      <c r="E61" s="18" t="s">
        <v>128</v>
      </c>
      <c r="F61" s="19">
        <v>0</v>
      </c>
      <c r="G61" s="19">
        <v>0</v>
      </c>
      <c r="H61" s="19">
        <f t="shared" ref="H61:H75" si="3">+F61-G61</f>
        <v>0</v>
      </c>
      <c r="I61" s="20" t="e">
        <f t="shared" si="1"/>
        <v>#DIV/0!</v>
      </c>
      <c r="J61" s="18" t="s">
        <v>402</v>
      </c>
      <c r="K61" s="18"/>
      <c r="L61" s="18" t="s">
        <v>257</v>
      </c>
      <c r="M61" s="18" t="s">
        <v>257</v>
      </c>
      <c r="N61" s="18" t="s">
        <v>403</v>
      </c>
      <c r="O61" s="18" t="s">
        <v>257</v>
      </c>
      <c r="P61" s="18" t="s">
        <v>257</v>
      </c>
      <c r="Q61" s="18" t="s">
        <v>404</v>
      </c>
    </row>
    <row r="62" spans="2:17" ht="42" customHeight="1" x14ac:dyDescent="0.2">
      <c r="B62" s="21" t="s">
        <v>129</v>
      </c>
      <c r="C62" s="18" t="s">
        <v>130</v>
      </c>
      <c r="D62" s="39" t="s">
        <v>241</v>
      </c>
      <c r="E62" s="18" t="s">
        <v>131</v>
      </c>
      <c r="F62" s="19">
        <v>0</v>
      </c>
      <c r="G62" s="19">
        <v>0</v>
      </c>
      <c r="H62" s="19">
        <f t="shared" si="3"/>
        <v>0</v>
      </c>
      <c r="I62" s="20" t="e">
        <f t="shared" si="1"/>
        <v>#DIV/0!</v>
      </c>
      <c r="J62" s="18" t="s">
        <v>405</v>
      </c>
      <c r="K62" s="18"/>
      <c r="L62" s="18" t="s">
        <v>406</v>
      </c>
      <c r="M62" s="18" t="s">
        <v>407</v>
      </c>
      <c r="N62" s="18" t="s">
        <v>407</v>
      </c>
      <c r="O62" s="18" t="s">
        <v>408</v>
      </c>
      <c r="P62" s="18" t="s">
        <v>275</v>
      </c>
      <c r="Q62" s="18" t="s">
        <v>409</v>
      </c>
    </row>
    <row r="63" spans="2:17" ht="54.75" customHeight="1" x14ac:dyDescent="0.2">
      <c r="B63" s="21" t="s">
        <v>132</v>
      </c>
      <c r="C63" s="18" t="s">
        <v>133</v>
      </c>
      <c r="D63" s="39" t="s">
        <v>241</v>
      </c>
      <c r="E63" s="18" t="s">
        <v>134</v>
      </c>
      <c r="F63" s="19">
        <v>0</v>
      </c>
      <c r="G63" s="19">
        <v>0</v>
      </c>
      <c r="H63" s="19">
        <f t="shared" si="3"/>
        <v>0</v>
      </c>
      <c r="I63" s="20" t="e">
        <f t="shared" si="1"/>
        <v>#DIV/0!</v>
      </c>
      <c r="J63" s="18" t="s">
        <v>410</v>
      </c>
      <c r="K63" s="18"/>
      <c r="L63" s="18" t="s">
        <v>411</v>
      </c>
      <c r="M63" s="18" t="s">
        <v>412</v>
      </c>
      <c r="N63" s="18" t="s">
        <v>413</v>
      </c>
      <c r="O63" s="18" t="s">
        <v>411</v>
      </c>
      <c r="P63" s="18" t="s">
        <v>414</v>
      </c>
      <c r="Q63" s="18" t="s">
        <v>415</v>
      </c>
    </row>
    <row r="64" spans="2:17" ht="53.25" customHeight="1" x14ac:dyDescent="0.2">
      <c r="B64" s="21" t="s">
        <v>135</v>
      </c>
      <c r="C64" s="18" t="s">
        <v>136</v>
      </c>
      <c r="D64" s="39" t="s">
        <v>241</v>
      </c>
      <c r="E64" s="18" t="s">
        <v>137</v>
      </c>
      <c r="F64" s="19">
        <v>0</v>
      </c>
      <c r="G64" s="19">
        <v>0</v>
      </c>
      <c r="H64" s="19">
        <f t="shared" si="3"/>
        <v>0</v>
      </c>
      <c r="I64" s="20" t="e">
        <f t="shared" si="1"/>
        <v>#DIV/0!</v>
      </c>
      <c r="J64" s="18" t="s">
        <v>416</v>
      </c>
      <c r="K64" s="18"/>
      <c r="L64" s="18" t="s">
        <v>417</v>
      </c>
      <c r="M64" s="18" t="s">
        <v>418</v>
      </c>
      <c r="N64" s="18" t="s">
        <v>418</v>
      </c>
      <c r="O64" s="18" t="s">
        <v>417</v>
      </c>
      <c r="P64" s="18" t="s">
        <v>419</v>
      </c>
      <c r="Q64" s="18" t="s">
        <v>420</v>
      </c>
    </row>
    <row r="65" spans="2:17" ht="53.25" customHeight="1" x14ac:dyDescent="0.2">
      <c r="B65" s="21" t="s">
        <v>138</v>
      </c>
      <c r="C65" s="18" t="s">
        <v>139</v>
      </c>
      <c r="D65" s="39" t="s">
        <v>241</v>
      </c>
      <c r="E65" s="18" t="s">
        <v>140</v>
      </c>
      <c r="F65" s="19">
        <v>0</v>
      </c>
      <c r="G65" s="19">
        <v>0</v>
      </c>
      <c r="H65" s="19">
        <f t="shared" si="3"/>
        <v>0</v>
      </c>
      <c r="I65" s="36" t="e">
        <f t="shared" si="1"/>
        <v>#DIV/0!</v>
      </c>
      <c r="J65" s="18"/>
      <c r="K65" s="18"/>
      <c r="L65" s="18" t="s">
        <v>421</v>
      </c>
      <c r="M65" s="18" t="s">
        <v>422</v>
      </c>
      <c r="N65" s="18" t="s">
        <v>423</v>
      </c>
      <c r="O65" s="18" t="s">
        <v>257</v>
      </c>
      <c r="P65" s="18" t="s">
        <v>424</v>
      </c>
      <c r="Q65" s="18" t="s">
        <v>421</v>
      </c>
    </row>
    <row r="66" spans="2:17" ht="77.25" customHeight="1" x14ac:dyDescent="0.2">
      <c r="B66" s="21" t="s">
        <v>425</v>
      </c>
      <c r="C66" s="18" t="s">
        <v>426</v>
      </c>
      <c r="D66" s="39" t="s">
        <v>241</v>
      </c>
      <c r="E66" s="18" t="s">
        <v>427</v>
      </c>
      <c r="F66" s="19">
        <v>0</v>
      </c>
      <c r="G66" s="19">
        <v>0</v>
      </c>
      <c r="H66" s="19">
        <f t="shared" si="3"/>
        <v>0</v>
      </c>
      <c r="I66" s="20" t="e">
        <f t="shared" si="1"/>
        <v>#DIV/0!</v>
      </c>
      <c r="J66" s="18" t="s">
        <v>428</v>
      </c>
      <c r="K66" s="18"/>
      <c r="L66" s="18" t="s">
        <v>257</v>
      </c>
      <c r="M66" s="18" t="s">
        <v>257</v>
      </c>
      <c r="N66" s="18" t="s">
        <v>257</v>
      </c>
      <c r="O66" s="18" t="s">
        <v>257</v>
      </c>
      <c r="P66" s="18" t="s">
        <v>429</v>
      </c>
      <c r="Q66" s="18" t="s">
        <v>257</v>
      </c>
    </row>
    <row r="67" spans="2:17" ht="41.25" customHeight="1" x14ac:dyDescent="0.2">
      <c r="B67" s="21" t="s">
        <v>141</v>
      </c>
      <c r="C67" s="18" t="s">
        <v>142</v>
      </c>
      <c r="D67" s="39" t="s">
        <v>241</v>
      </c>
      <c r="E67" s="18" t="s">
        <v>143</v>
      </c>
      <c r="F67" s="19">
        <v>0</v>
      </c>
      <c r="G67" s="19">
        <v>0</v>
      </c>
      <c r="H67" s="19">
        <f t="shared" si="3"/>
        <v>0</v>
      </c>
      <c r="I67" s="20" t="e">
        <f t="shared" si="1"/>
        <v>#DIV/0!</v>
      </c>
      <c r="J67" s="18" t="s">
        <v>428</v>
      </c>
      <c r="K67" s="18"/>
      <c r="L67" s="18" t="s">
        <v>257</v>
      </c>
      <c r="M67" s="18" t="s">
        <v>257</v>
      </c>
      <c r="N67" s="18" t="s">
        <v>257</v>
      </c>
      <c r="O67" s="18" t="s">
        <v>257</v>
      </c>
      <c r="P67" s="18" t="s">
        <v>430</v>
      </c>
      <c r="Q67" s="18" t="s">
        <v>431</v>
      </c>
    </row>
    <row r="68" spans="2:17" ht="56.25" x14ac:dyDescent="0.2">
      <c r="B68" s="21" t="s">
        <v>144</v>
      </c>
      <c r="C68" s="18" t="s">
        <v>145</v>
      </c>
      <c r="D68" s="39" t="s">
        <v>241</v>
      </c>
      <c r="E68" s="18" t="s">
        <v>146</v>
      </c>
      <c r="F68" s="19">
        <v>0</v>
      </c>
      <c r="G68" s="19">
        <v>0</v>
      </c>
      <c r="H68" s="19">
        <f t="shared" si="3"/>
        <v>0</v>
      </c>
      <c r="I68" s="20" t="e">
        <f t="shared" si="1"/>
        <v>#DIV/0!</v>
      </c>
      <c r="J68" s="18" t="s">
        <v>432</v>
      </c>
      <c r="K68" s="18"/>
      <c r="L68" s="18" t="s">
        <v>433</v>
      </c>
      <c r="M68" s="18" t="s">
        <v>434</v>
      </c>
      <c r="N68" s="18" t="s">
        <v>435</v>
      </c>
      <c r="O68" s="18" t="s">
        <v>436</v>
      </c>
      <c r="P68" s="18" t="s">
        <v>437</v>
      </c>
      <c r="Q68" s="18" t="s">
        <v>438</v>
      </c>
    </row>
    <row r="69" spans="2:17" ht="45" customHeight="1" x14ac:dyDescent="0.2">
      <c r="B69" s="21" t="s">
        <v>147</v>
      </c>
      <c r="C69" s="18" t="s">
        <v>148</v>
      </c>
      <c r="D69" s="39" t="s">
        <v>241</v>
      </c>
      <c r="E69" s="18" t="s">
        <v>149</v>
      </c>
      <c r="F69" s="19">
        <v>0</v>
      </c>
      <c r="G69" s="19">
        <v>0</v>
      </c>
      <c r="H69" s="19">
        <f t="shared" si="3"/>
        <v>0</v>
      </c>
      <c r="I69" s="20" t="e">
        <f t="shared" si="1"/>
        <v>#DIV/0!</v>
      </c>
      <c r="J69" s="18" t="s">
        <v>439</v>
      </c>
      <c r="K69" s="18"/>
      <c r="L69" s="18" t="s">
        <v>440</v>
      </c>
      <c r="M69" s="18" t="s">
        <v>441</v>
      </c>
      <c r="N69" s="18" t="s">
        <v>441</v>
      </c>
      <c r="O69" s="18" t="s">
        <v>440</v>
      </c>
      <c r="P69" s="18" t="s">
        <v>275</v>
      </c>
      <c r="Q69" s="18" t="s">
        <v>442</v>
      </c>
    </row>
    <row r="70" spans="2:17" ht="64.5" customHeight="1" x14ac:dyDescent="0.2">
      <c r="B70" s="21" t="s">
        <v>150</v>
      </c>
      <c r="C70" s="18" t="s">
        <v>151</v>
      </c>
      <c r="D70" s="39" t="s">
        <v>241</v>
      </c>
      <c r="E70" s="18" t="s">
        <v>152</v>
      </c>
      <c r="F70" s="19">
        <v>0</v>
      </c>
      <c r="G70" s="19">
        <v>0</v>
      </c>
      <c r="H70" s="19">
        <f t="shared" si="3"/>
        <v>0</v>
      </c>
      <c r="I70" s="20" t="e">
        <f t="shared" si="1"/>
        <v>#DIV/0!</v>
      </c>
      <c r="J70" s="18" t="s">
        <v>443</v>
      </c>
      <c r="K70" s="18"/>
      <c r="L70" s="18" t="s">
        <v>444</v>
      </c>
      <c r="M70" s="18" t="s">
        <v>445</v>
      </c>
      <c r="N70" s="18" t="s">
        <v>446</v>
      </c>
      <c r="O70" s="18" t="s">
        <v>447</v>
      </c>
      <c r="P70" s="18" t="s">
        <v>448</v>
      </c>
      <c r="Q70" s="18" t="s">
        <v>449</v>
      </c>
    </row>
    <row r="71" spans="2:17" ht="42" customHeight="1" x14ac:dyDescent="0.2">
      <c r="B71" s="21" t="s">
        <v>153</v>
      </c>
      <c r="C71" s="18" t="s">
        <v>154</v>
      </c>
      <c r="D71" s="39" t="s">
        <v>241</v>
      </c>
      <c r="E71" s="18" t="s">
        <v>155</v>
      </c>
      <c r="F71" s="19">
        <v>0</v>
      </c>
      <c r="G71" s="19">
        <v>0</v>
      </c>
      <c r="H71" s="19">
        <f t="shared" si="3"/>
        <v>0</v>
      </c>
      <c r="I71" s="20" t="e">
        <f t="shared" si="1"/>
        <v>#DIV/0!</v>
      </c>
      <c r="J71" s="18" t="s">
        <v>450</v>
      </c>
      <c r="K71" s="18"/>
      <c r="L71" s="18" t="s">
        <v>451</v>
      </c>
      <c r="M71" s="18" t="s">
        <v>452</v>
      </c>
      <c r="N71" s="18" t="s">
        <v>453</v>
      </c>
      <c r="O71" s="18" t="s">
        <v>454</v>
      </c>
      <c r="P71" s="18" t="s">
        <v>275</v>
      </c>
      <c r="Q71" s="18" t="s">
        <v>455</v>
      </c>
    </row>
    <row r="72" spans="2:17" ht="52.5" customHeight="1" x14ac:dyDescent="0.2">
      <c r="B72" s="21" t="s">
        <v>156</v>
      </c>
      <c r="C72" s="18" t="s">
        <v>157</v>
      </c>
      <c r="D72" s="39" t="s">
        <v>241</v>
      </c>
      <c r="E72" s="18" t="s">
        <v>158</v>
      </c>
      <c r="F72" s="19">
        <v>0</v>
      </c>
      <c r="G72" s="19">
        <v>0</v>
      </c>
      <c r="H72" s="19">
        <f t="shared" si="3"/>
        <v>0</v>
      </c>
      <c r="I72" s="20" t="e">
        <f t="shared" si="1"/>
        <v>#DIV/0!</v>
      </c>
      <c r="J72" s="18" t="s">
        <v>456</v>
      </c>
      <c r="K72" s="18"/>
      <c r="L72" s="18" t="s">
        <v>457</v>
      </c>
      <c r="M72" s="18" t="s">
        <v>458</v>
      </c>
      <c r="N72" s="18" t="s">
        <v>459</v>
      </c>
      <c r="O72" s="18" t="s">
        <v>460</v>
      </c>
      <c r="P72" s="18" t="s">
        <v>460</v>
      </c>
      <c r="Q72" s="18" t="s">
        <v>461</v>
      </c>
    </row>
    <row r="73" spans="2:17" ht="63" customHeight="1" x14ac:dyDescent="0.2">
      <c r="B73" s="21" t="s">
        <v>159</v>
      </c>
      <c r="C73" s="18" t="s">
        <v>160</v>
      </c>
      <c r="D73" s="39" t="s">
        <v>241</v>
      </c>
      <c r="E73" s="18" t="s">
        <v>161</v>
      </c>
      <c r="F73" s="19">
        <v>0</v>
      </c>
      <c r="G73" s="19">
        <v>0</v>
      </c>
      <c r="H73" s="19">
        <f t="shared" si="3"/>
        <v>0</v>
      </c>
      <c r="I73" s="20" t="e">
        <f t="shared" ref="I73:I87" si="4">+F73/G73-1</f>
        <v>#DIV/0!</v>
      </c>
      <c r="J73" s="18" t="s">
        <v>439</v>
      </c>
      <c r="K73" s="18"/>
      <c r="L73" s="18" t="s">
        <v>257</v>
      </c>
      <c r="M73" s="18" t="s">
        <v>257</v>
      </c>
      <c r="N73" s="18" t="s">
        <v>462</v>
      </c>
      <c r="O73" s="18" t="s">
        <v>463</v>
      </c>
      <c r="P73" s="18" t="s">
        <v>275</v>
      </c>
      <c r="Q73" s="18" t="s">
        <v>257</v>
      </c>
    </row>
    <row r="74" spans="2:17" ht="50.25" customHeight="1" x14ac:dyDescent="0.2">
      <c r="B74" s="21" t="s">
        <v>162</v>
      </c>
      <c r="C74" s="18" t="s">
        <v>163</v>
      </c>
      <c r="D74" s="39" t="s">
        <v>241</v>
      </c>
      <c r="E74" s="18" t="s">
        <v>164</v>
      </c>
      <c r="F74" s="19">
        <v>0</v>
      </c>
      <c r="G74" s="19">
        <v>0</v>
      </c>
      <c r="H74" s="19">
        <f t="shared" si="3"/>
        <v>0</v>
      </c>
      <c r="I74" s="20" t="e">
        <f t="shared" si="4"/>
        <v>#DIV/0!</v>
      </c>
      <c r="J74" s="18" t="s">
        <v>456</v>
      </c>
      <c r="K74" s="18"/>
      <c r="L74" s="18" t="s">
        <v>464</v>
      </c>
      <c r="M74" s="18" t="s">
        <v>465</v>
      </c>
      <c r="N74" s="18" t="s">
        <v>466</v>
      </c>
      <c r="O74" s="18" t="s">
        <v>464</v>
      </c>
      <c r="P74" s="18" t="s">
        <v>467</v>
      </c>
      <c r="Q74" s="18" t="s">
        <v>468</v>
      </c>
    </row>
    <row r="75" spans="2:17" ht="56.25" x14ac:dyDescent="0.2">
      <c r="B75" s="21" t="s">
        <v>165</v>
      </c>
      <c r="C75" s="18" t="s">
        <v>166</v>
      </c>
      <c r="D75" s="39" t="s">
        <v>241</v>
      </c>
      <c r="E75" s="18" t="s">
        <v>167</v>
      </c>
      <c r="F75" s="19">
        <v>0</v>
      </c>
      <c r="G75" s="19">
        <v>0</v>
      </c>
      <c r="H75" s="19">
        <f t="shared" si="3"/>
        <v>0</v>
      </c>
      <c r="I75" s="20" t="e">
        <f t="shared" si="4"/>
        <v>#DIV/0!</v>
      </c>
      <c r="J75" s="18"/>
      <c r="K75" s="18"/>
      <c r="L75" s="18" t="s">
        <v>469</v>
      </c>
      <c r="M75" s="18" t="s">
        <v>470</v>
      </c>
      <c r="N75" s="18" t="s">
        <v>470</v>
      </c>
      <c r="O75" s="18" t="s">
        <v>471</v>
      </c>
      <c r="P75" s="18" t="s">
        <v>472</v>
      </c>
      <c r="Q75" s="18" t="s">
        <v>473</v>
      </c>
    </row>
    <row r="76" spans="2:17" ht="19.5" hidden="1" customHeight="1" x14ac:dyDescent="0.2">
      <c r="B76" s="14" t="s">
        <v>168</v>
      </c>
      <c r="C76" s="15" t="s">
        <v>169</v>
      </c>
      <c r="D76" s="43"/>
      <c r="E76" s="22"/>
      <c r="F76" s="16">
        <f>SUM(F80:F80)</f>
        <v>0</v>
      </c>
      <c r="G76" s="16">
        <f>SUM(G80:G80)</f>
        <v>0</v>
      </c>
      <c r="H76" s="16">
        <f>SUM(H80:H80)</f>
        <v>0</v>
      </c>
      <c r="I76" s="17" t="e">
        <f t="shared" si="4"/>
        <v>#DIV/0!</v>
      </c>
      <c r="J76" s="22"/>
      <c r="K76" s="22"/>
      <c r="L76" s="15"/>
      <c r="M76" s="15"/>
      <c r="N76" s="15"/>
      <c r="O76" s="15"/>
      <c r="P76" s="15"/>
      <c r="Q76" s="15"/>
    </row>
    <row r="77" spans="2:17" ht="29.25" customHeight="1" x14ac:dyDescent="0.2">
      <c r="B77" s="21" t="s">
        <v>170</v>
      </c>
      <c r="C77" s="18" t="s">
        <v>171</v>
      </c>
      <c r="D77" s="39" t="s">
        <v>241</v>
      </c>
      <c r="E77" s="18" t="s">
        <v>172</v>
      </c>
      <c r="F77" s="19">
        <v>0</v>
      </c>
      <c r="G77" s="19">
        <v>0</v>
      </c>
      <c r="H77" s="19">
        <f>+F77-G77</f>
        <v>0</v>
      </c>
      <c r="I77" s="20" t="e">
        <f t="shared" si="4"/>
        <v>#DIV/0!</v>
      </c>
      <c r="J77" s="18" t="s">
        <v>474</v>
      </c>
      <c r="K77" s="18"/>
      <c r="L77" s="18" t="s">
        <v>475</v>
      </c>
      <c r="M77" s="18" t="s">
        <v>475</v>
      </c>
      <c r="N77" s="18" t="s">
        <v>476</v>
      </c>
      <c r="O77" s="18"/>
      <c r="P77" s="18" t="s">
        <v>275</v>
      </c>
      <c r="Q77" s="18" t="s">
        <v>477</v>
      </c>
    </row>
    <row r="78" spans="2:17" ht="56.25" x14ac:dyDescent="0.2">
      <c r="B78" s="21" t="s">
        <v>217</v>
      </c>
      <c r="C78" s="18" t="s">
        <v>218</v>
      </c>
      <c r="D78" s="39" t="s">
        <v>241</v>
      </c>
      <c r="E78" s="18" t="s">
        <v>219</v>
      </c>
      <c r="F78" s="19"/>
      <c r="G78" s="19"/>
      <c r="H78" s="19"/>
      <c r="I78" s="20"/>
      <c r="J78" s="38"/>
      <c r="K78" s="18"/>
      <c r="L78" s="18"/>
      <c r="M78" s="18"/>
      <c r="N78" s="18"/>
      <c r="O78" s="18"/>
      <c r="P78" s="18"/>
      <c r="Q78" s="18" t="s">
        <v>478</v>
      </c>
    </row>
    <row r="79" spans="2:17" ht="45" x14ac:dyDescent="0.2">
      <c r="B79" s="21" t="s">
        <v>479</v>
      </c>
      <c r="C79" s="18" t="s">
        <v>480</v>
      </c>
      <c r="D79" s="39" t="s">
        <v>241</v>
      </c>
      <c r="E79" s="18" t="s">
        <v>481</v>
      </c>
      <c r="F79" s="19">
        <v>0</v>
      </c>
      <c r="G79" s="19">
        <v>0</v>
      </c>
      <c r="H79" s="19">
        <f>+F79-G79</f>
        <v>0</v>
      </c>
      <c r="I79" s="20" t="e">
        <f>+F79/G79-1</f>
        <v>#DIV/0!</v>
      </c>
      <c r="J79" s="18" t="s">
        <v>474</v>
      </c>
      <c r="K79" s="18"/>
      <c r="L79" s="18"/>
      <c r="M79" s="18"/>
      <c r="N79" s="18" t="s">
        <v>482</v>
      </c>
      <c r="O79" s="18"/>
      <c r="P79" s="18"/>
      <c r="Q79" s="18" t="s">
        <v>483</v>
      </c>
    </row>
    <row r="80" spans="2:17" ht="39" customHeight="1" x14ac:dyDescent="0.2">
      <c r="B80" s="21" t="s">
        <v>173</v>
      </c>
      <c r="C80" s="18" t="s">
        <v>174</v>
      </c>
      <c r="D80" s="39" t="s">
        <v>241</v>
      </c>
      <c r="E80" s="18" t="s">
        <v>175</v>
      </c>
      <c r="F80" s="19">
        <v>0</v>
      </c>
      <c r="G80" s="19">
        <v>0</v>
      </c>
      <c r="H80" s="19">
        <f>+F80-G80</f>
        <v>0</v>
      </c>
      <c r="I80" s="20" t="e">
        <f>+F80/G80-1</f>
        <v>#DIV/0!</v>
      </c>
      <c r="J80" s="18" t="s">
        <v>484</v>
      </c>
      <c r="K80" s="18"/>
      <c r="L80" s="18" t="s">
        <v>485</v>
      </c>
      <c r="M80" s="18" t="s">
        <v>486</v>
      </c>
      <c r="N80" s="18" t="s">
        <v>487</v>
      </c>
      <c r="O80" s="18" t="s">
        <v>488</v>
      </c>
      <c r="P80" s="18" t="s">
        <v>275</v>
      </c>
      <c r="Q80" s="18" t="s">
        <v>489</v>
      </c>
    </row>
    <row r="81" spans="2:17" ht="19.5" hidden="1" customHeight="1" x14ac:dyDescent="0.2">
      <c r="B81" s="14">
        <v>6</v>
      </c>
      <c r="C81" s="15" t="s">
        <v>176</v>
      </c>
      <c r="D81" s="43"/>
      <c r="E81" s="15"/>
      <c r="F81" s="16">
        <f>SUM(F82:F87)</f>
        <v>0</v>
      </c>
      <c r="G81" s="16">
        <f>SUM(G82:G87)</f>
        <v>0</v>
      </c>
      <c r="H81" s="16">
        <f>SUM(H82:H87)</f>
        <v>0</v>
      </c>
      <c r="I81" s="17" t="e">
        <f t="shared" si="4"/>
        <v>#DIV/0!</v>
      </c>
      <c r="J81" s="15"/>
      <c r="K81" s="15"/>
      <c r="L81" s="15"/>
      <c r="M81" s="15"/>
      <c r="N81" s="15"/>
      <c r="O81" s="15"/>
      <c r="P81" s="15"/>
      <c r="Q81" s="15"/>
    </row>
    <row r="82" spans="2:17" ht="43.5" customHeight="1" x14ac:dyDescent="0.2">
      <c r="B82" s="21" t="s">
        <v>177</v>
      </c>
      <c r="C82" s="18" t="s">
        <v>178</v>
      </c>
      <c r="D82" s="39" t="s">
        <v>241</v>
      </c>
      <c r="E82" s="18" t="s">
        <v>179</v>
      </c>
      <c r="F82" s="19">
        <v>0</v>
      </c>
      <c r="G82" s="19">
        <v>0</v>
      </c>
      <c r="H82" s="19">
        <f t="shared" ref="H82:H87" si="5">+F82-G82</f>
        <v>0</v>
      </c>
      <c r="I82" s="20" t="e">
        <f t="shared" si="4"/>
        <v>#DIV/0!</v>
      </c>
      <c r="J82" s="18" t="s">
        <v>490</v>
      </c>
      <c r="K82" s="18"/>
      <c r="L82" s="18" t="s">
        <v>257</v>
      </c>
      <c r="M82" s="18" t="s">
        <v>257</v>
      </c>
      <c r="N82" s="18" t="s">
        <v>491</v>
      </c>
      <c r="O82" s="18" t="s">
        <v>492</v>
      </c>
      <c r="P82" s="18" t="s">
        <v>275</v>
      </c>
      <c r="Q82" s="18" t="s">
        <v>493</v>
      </c>
    </row>
    <row r="83" spans="2:17" ht="63" customHeight="1" x14ac:dyDescent="0.2">
      <c r="B83" s="21" t="s">
        <v>180</v>
      </c>
      <c r="C83" s="18" t="s">
        <v>181</v>
      </c>
      <c r="D83" s="39" t="s">
        <v>241</v>
      </c>
      <c r="E83" s="18" t="s">
        <v>182</v>
      </c>
      <c r="F83" s="19">
        <v>0</v>
      </c>
      <c r="G83" s="19">
        <v>0</v>
      </c>
      <c r="H83" s="19">
        <f t="shared" si="5"/>
        <v>0</v>
      </c>
      <c r="I83" s="20" t="e">
        <f t="shared" si="4"/>
        <v>#DIV/0!</v>
      </c>
      <c r="J83" s="18" t="s">
        <v>494</v>
      </c>
      <c r="K83" s="18"/>
      <c r="L83" s="18" t="s">
        <v>495</v>
      </c>
      <c r="M83" s="18" t="s">
        <v>496</v>
      </c>
      <c r="N83" s="18" t="s">
        <v>496</v>
      </c>
      <c r="O83" s="18" t="s">
        <v>497</v>
      </c>
      <c r="P83" s="18" t="s">
        <v>498</v>
      </c>
      <c r="Q83" s="18" t="s">
        <v>499</v>
      </c>
    </row>
    <row r="84" spans="2:17" ht="51.75" customHeight="1" x14ac:dyDescent="0.2">
      <c r="B84" s="21" t="s">
        <v>183</v>
      </c>
      <c r="C84" s="18" t="s">
        <v>184</v>
      </c>
      <c r="D84" s="39" t="s">
        <v>241</v>
      </c>
      <c r="E84" s="18" t="s">
        <v>185</v>
      </c>
      <c r="F84" s="19">
        <v>0</v>
      </c>
      <c r="G84" s="19">
        <v>0</v>
      </c>
      <c r="H84" s="19">
        <f t="shared" si="5"/>
        <v>0</v>
      </c>
      <c r="I84" s="20" t="e">
        <f t="shared" si="4"/>
        <v>#DIV/0!</v>
      </c>
      <c r="J84" s="18" t="s">
        <v>500</v>
      </c>
      <c r="K84" s="18"/>
      <c r="L84" s="18" t="s">
        <v>501</v>
      </c>
      <c r="M84" s="18" t="s">
        <v>502</v>
      </c>
      <c r="N84" s="18" t="s">
        <v>503</v>
      </c>
      <c r="O84" s="18" t="s">
        <v>504</v>
      </c>
      <c r="P84" s="18" t="s">
        <v>504</v>
      </c>
      <c r="Q84" s="18" t="s">
        <v>505</v>
      </c>
    </row>
    <row r="85" spans="2:17" ht="33.75" x14ac:dyDescent="0.2">
      <c r="B85" s="21" t="s">
        <v>186</v>
      </c>
      <c r="C85" s="18" t="s">
        <v>187</v>
      </c>
      <c r="D85" s="39" t="s">
        <v>241</v>
      </c>
      <c r="E85" s="18" t="s">
        <v>188</v>
      </c>
      <c r="F85" s="19">
        <v>0</v>
      </c>
      <c r="G85" s="19">
        <v>0</v>
      </c>
      <c r="H85" s="19">
        <f t="shared" si="5"/>
        <v>0</v>
      </c>
      <c r="I85" s="20" t="e">
        <f t="shared" si="4"/>
        <v>#DIV/0!</v>
      </c>
      <c r="J85" s="18" t="s">
        <v>264</v>
      </c>
      <c r="K85" s="18"/>
      <c r="L85" s="18" t="s">
        <v>506</v>
      </c>
      <c r="M85" s="18" t="s">
        <v>507</v>
      </c>
      <c r="N85" s="18" t="s">
        <v>507</v>
      </c>
      <c r="O85" s="18" t="s">
        <v>508</v>
      </c>
      <c r="P85" s="18" t="s">
        <v>509</v>
      </c>
      <c r="Q85" s="18" t="s">
        <v>510</v>
      </c>
    </row>
    <row r="86" spans="2:17" ht="78.75" customHeight="1" x14ac:dyDescent="0.2">
      <c r="B86" s="21" t="s">
        <v>189</v>
      </c>
      <c r="C86" s="18" t="s">
        <v>190</v>
      </c>
      <c r="D86" s="39" t="s">
        <v>241</v>
      </c>
      <c r="E86" s="18" t="s">
        <v>191</v>
      </c>
      <c r="F86" s="19">
        <v>0</v>
      </c>
      <c r="G86" s="19">
        <v>0</v>
      </c>
      <c r="H86" s="19">
        <f t="shared" si="5"/>
        <v>0</v>
      </c>
      <c r="I86" s="20" t="e">
        <f t="shared" si="4"/>
        <v>#DIV/0!</v>
      </c>
      <c r="J86" s="18" t="s">
        <v>511</v>
      </c>
      <c r="K86" s="18"/>
      <c r="L86" s="18" t="s">
        <v>512</v>
      </c>
      <c r="M86" s="18" t="s">
        <v>513</v>
      </c>
      <c r="N86" s="18" t="s">
        <v>514</v>
      </c>
      <c r="O86" s="18" t="s">
        <v>515</v>
      </c>
      <c r="P86" s="18" t="s">
        <v>275</v>
      </c>
      <c r="Q86" s="18" t="s">
        <v>516</v>
      </c>
    </row>
    <row r="87" spans="2:17" ht="57" customHeight="1" x14ac:dyDescent="0.2">
      <c r="B87" s="21" t="s">
        <v>517</v>
      </c>
      <c r="C87" s="18" t="s">
        <v>192</v>
      </c>
      <c r="D87" s="39" t="s">
        <v>241</v>
      </c>
      <c r="E87" s="18" t="s">
        <v>193</v>
      </c>
      <c r="F87" s="19">
        <v>0</v>
      </c>
      <c r="G87" s="19">
        <v>0</v>
      </c>
      <c r="H87" s="19">
        <f t="shared" si="5"/>
        <v>0</v>
      </c>
      <c r="I87" s="20" t="e">
        <f t="shared" si="4"/>
        <v>#DIV/0!</v>
      </c>
      <c r="J87" s="18" t="s">
        <v>518</v>
      </c>
      <c r="K87" s="18"/>
      <c r="L87" s="18" t="s">
        <v>519</v>
      </c>
      <c r="M87" s="18" t="s">
        <v>520</v>
      </c>
      <c r="N87" s="18" t="s">
        <v>521</v>
      </c>
      <c r="O87" s="18" t="s">
        <v>522</v>
      </c>
      <c r="P87" s="18" t="s">
        <v>275</v>
      </c>
      <c r="Q87" s="18" t="s">
        <v>523</v>
      </c>
    </row>
    <row r="89" spans="2:17" x14ac:dyDescent="0.2">
      <c r="C89" s="32" t="s">
        <v>194</v>
      </c>
      <c r="D89" s="32"/>
    </row>
    <row r="90" spans="2:17" ht="25.5" x14ac:dyDescent="0.2">
      <c r="C90" s="32" t="s">
        <v>222</v>
      </c>
      <c r="D90" s="32"/>
      <c r="F90" s="9"/>
      <c r="G90" s="9"/>
      <c r="H90" s="9"/>
      <c r="I90" s="10"/>
    </row>
    <row r="91" spans="2:17" x14ac:dyDescent="0.2">
      <c r="F91" s="11"/>
      <c r="G91" s="11"/>
      <c r="H91" s="11"/>
      <c r="I91" s="12"/>
    </row>
    <row r="93" spans="2:17" x14ac:dyDescent="0.2">
      <c r="F93" s="11"/>
      <c r="G93" s="11"/>
      <c r="H93" s="11"/>
    </row>
    <row r="95" spans="2:17" x14ac:dyDescent="0.2">
      <c r="F95" s="11"/>
      <c r="G95" s="11"/>
      <c r="H95" s="11"/>
      <c r="I95" s="12"/>
    </row>
    <row r="97" spans="6:9" x14ac:dyDescent="0.2">
      <c r="I97" s="13"/>
    </row>
    <row r="98" spans="6:9" x14ac:dyDescent="0.2">
      <c r="F98" s="9"/>
      <c r="G98" s="9"/>
      <c r="H98" s="9"/>
      <c r="I98" s="10"/>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J87"/>
  <sheetViews>
    <sheetView showGridLines="0" tabSelected="1" zoomScaleNormal="100" workbookViewId="0">
      <selection activeCell="B83" sqref="B83:D83"/>
    </sheetView>
  </sheetViews>
  <sheetFormatPr baseColWidth="10" defaultColWidth="11.42578125" defaultRowHeight="12.75" outlineLevelRow="1" x14ac:dyDescent="0.2"/>
  <cols>
    <col min="1" max="1" width="0.28515625" style="49" customWidth="1"/>
    <col min="2" max="2" width="9.7109375" style="54" customWidth="1"/>
    <col min="3" max="3" width="37.5703125" style="55" customWidth="1"/>
    <col min="4" max="4" width="53.5703125" style="55" customWidth="1"/>
    <col min="5" max="6" width="19.28515625" style="55" customWidth="1"/>
    <col min="7" max="7" width="17.7109375" style="55" customWidth="1"/>
    <col min="8" max="8" width="16.28515625" style="49" customWidth="1"/>
    <col min="9" max="9" width="30.42578125" style="49" bestFit="1" customWidth="1"/>
    <col min="10" max="10" width="38.42578125" style="49" customWidth="1"/>
    <col min="11" max="16384" width="11.42578125" style="49"/>
  </cols>
  <sheetData>
    <row r="3" spans="2:10" s="47" customFormat="1" ht="15.75" x14ac:dyDescent="0.25">
      <c r="B3" s="46"/>
    </row>
    <row r="4" spans="2:10" s="47" customFormat="1" ht="18.75" x14ac:dyDescent="0.25">
      <c r="B4" s="51" t="s">
        <v>563</v>
      </c>
      <c r="C4" s="51"/>
      <c r="D4" s="51"/>
      <c r="E4" s="51"/>
      <c r="F4" s="51"/>
      <c r="G4" s="51"/>
      <c r="H4" s="51"/>
      <c r="I4" s="51"/>
      <c r="J4" s="48"/>
    </row>
    <row r="5" spans="2:10" ht="15.75" x14ac:dyDescent="0.25">
      <c r="B5" s="63" t="s">
        <v>541</v>
      </c>
      <c r="C5" s="63"/>
      <c r="D5" s="63"/>
      <c r="E5" s="63"/>
      <c r="F5" s="63"/>
      <c r="G5" s="63"/>
      <c r="H5" s="63"/>
      <c r="I5" s="63"/>
      <c r="J5" s="47"/>
    </row>
    <row r="6" spans="2:10" ht="18.75" x14ac:dyDescent="0.2">
      <c r="B6" s="50"/>
      <c r="C6" s="51"/>
      <c r="D6" s="51"/>
      <c r="E6" s="52"/>
      <c r="F6" s="52"/>
      <c r="G6" s="52"/>
    </row>
    <row r="7" spans="2:10" ht="47.25" x14ac:dyDescent="0.2">
      <c r="B7" s="64" t="s">
        <v>0</v>
      </c>
      <c r="C7" s="65" t="s">
        <v>1</v>
      </c>
      <c r="D7" s="65" t="s">
        <v>2</v>
      </c>
      <c r="E7" s="65" t="s">
        <v>558</v>
      </c>
      <c r="F7" s="65" t="s">
        <v>549</v>
      </c>
      <c r="G7" s="65" t="s">
        <v>5</v>
      </c>
      <c r="H7" s="65" t="s">
        <v>6</v>
      </c>
      <c r="I7" s="65" t="s">
        <v>220</v>
      </c>
      <c r="J7" s="65" t="s">
        <v>221</v>
      </c>
    </row>
    <row r="8" spans="2:10" ht="27" customHeight="1" x14ac:dyDescent="0.2">
      <c r="B8" s="66" t="s">
        <v>7</v>
      </c>
      <c r="C8" s="67" t="s">
        <v>8</v>
      </c>
      <c r="D8" s="67"/>
      <c r="E8" s="68">
        <f>SUM(E9:E26)</f>
        <v>9559152138.6000004</v>
      </c>
      <c r="F8" s="68">
        <f>SUM(F9:F26)</f>
        <v>9083387480.5600014</v>
      </c>
      <c r="G8" s="69">
        <f>+G9</f>
        <v>595510082.15999985</v>
      </c>
      <c r="H8" s="70">
        <f>+E8/F8-1</f>
        <v>5.2377448287680872E-2</v>
      </c>
      <c r="I8" s="70"/>
      <c r="J8" s="82"/>
    </row>
    <row r="9" spans="2:10" s="53" customFormat="1" ht="120" outlineLevel="1" x14ac:dyDescent="0.2">
      <c r="B9" s="71" t="s">
        <v>9</v>
      </c>
      <c r="C9" s="71" t="s">
        <v>10</v>
      </c>
      <c r="D9" s="72" t="s">
        <v>11</v>
      </c>
      <c r="E9" s="73">
        <v>5310320289</v>
      </c>
      <c r="F9" s="73">
        <v>4714810206.8400002</v>
      </c>
      <c r="G9" s="73">
        <f>+E9-F9</f>
        <v>595510082.15999985</v>
      </c>
      <c r="H9" s="74">
        <f>IFERROR(E9/F9-1,0)</f>
        <v>0.12630626812847412</v>
      </c>
      <c r="I9" s="80" t="s">
        <v>564</v>
      </c>
      <c r="J9" s="80" t="s">
        <v>565</v>
      </c>
    </row>
    <row r="10" spans="2:10" s="53" customFormat="1" ht="44.65" customHeight="1" outlineLevel="1" x14ac:dyDescent="0.2">
      <c r="B10" s="71" t="s">
        <v>199</v>
      </c>
      <c r="C10" s="71" t="s">
        <v>200</v>
      </c>
      <c r="D10" s="72" t="s">
        <v>201</v>
      </c>
      <c r="E10" s="73">
        <v>0</v>
      </c>
      <c r="F10" s="73">
        <v>152088108</v>
      </c>
      <c r="G10" s="73">
        <f>+E10-F10</f>
        <v>-152088108</v>
      </c>
      <c r="H10" s="74">
        <f t="shared" ref="H10:H26" si="0">IFERROR(E10/F10-1,0)</f>
        <v>-1</v>
      </c>
      <c r="I10" s="80"/>
      <c r="J10" s="80"/>
    </row>
    <row r="11" spans="2:10" s="53" customFormat="1" ht="56.65" customHeight="1" outlineLevel="1" x14ac:dyDescent="0.2">
      <c r="B11" s="71" t="s">
        <v>12</v>
      </c>
      <c r="C11" s="71" t="s">
        <v>13</v>
      </c>
      <c r="D11" s="72" t="s">
        <v>14</v>
      </c>
      <c r="E11" s="73">
        <v>3999999.9600000004</v>
      </c>
      <c r="F11" s="73">
        <v>43999999.960000001</v>
      </c>
      <c r="G11" s="73">
        <f t="shared" ref="G11:G28" si="1">+E11-F11</f>
        <v>-40000000</v>
      </c>
      <c r="H11" s="74">
        <f t="shared" si="0"/>
        <v>-0.90909090991735542</v>
      </c>
      <c r="I11" s="80"/>
      <c r="J11" s="80"/>
    </row>
    <row r="12" spans="2:10" s="53" customFormat="1" ht="46.15" customHeight="1" outlineLevel="1" x14ac:dyDescent="0.2">
      <c r="B12" s="71" t="s">
        <v>15</v>
      </c>
      <c r="C12" s="71" t="s">
        <v>16</v>
      </c>
      <c r="D12" s="72" t="s">
        <v>17</v>
      </c>
      <c r="E12" s="73">
        <v>9999999.959999999</v>
      </c>
      <c r="F12" s="73">
        <v>9999999.9600000009</v>
      </c>
      <c r="G12" s="73">
        <f t="shared" si="1"/>
        <v>0</v>
      </c>
      <c r="H12" s="74">
        <f t="shared" si="0"/>
        <v>-2.2204460492503131E-16</v>
      </c>
      <c r="I12" s="80"/>
      <c r="J12" s="80"/>
    </row>
    <row r="13" spans="2:10" s="53" customFormat="1" ht="48.4" customHeight="1" outlineLevel="1" x14ac:dyDescent="0.2">
      <c r="B13" s="71" t="s">
        <v>18</v>
      </c>
      <c r="C13" s="71" t="s">
        <v>19</v>
      </c>
      <c r="D13" s="72" t="s">
        <v>524</v>
      </c>
      <c r="E13" s="73">
        <v>996807886.79999983</v>
      </c>
      <c r="F13" s="73">
        <v>1168668093.96</v>
      </c>
      <c r="G13" s="73">
        <f t="shared" si="1"/>
        <v>-171860207.16000021</v>
      </c>
      <c r="H13" s="74">
        <f t="shared" si="0"/>
        <v>-0.147056472276621</v>
      </c>
      <c r="I13" s="80"/>
      <c r="J13" s="80"/>
    </row>
    <row r="14" spans="2:10" s="53" customFormat="1" ht="39.4" customHeight="1" outlineLevel="1" x14ac:dyDescent="0.2">
      <c r="B14" s="71" t="s">
        <v>21</v>
      </c>
      <c r="C14" s="71" t="s">
        <v>22</v>
      </c>
      <c r="D14" s="72" t="s">
        <v>525</v>
      </c>
      <c r="E14" s="73">
        <v>23000001</v>
      </c>
      <c r="F14" s="73">
        <v>23000001</v>
      </c>
      <c r="G14" s="73">
        <f t="shared" si="1"/>
        <v>0</v>
      </c>
      <c r="H14" s="74">
        <f t="shared" si="0"/>
        <v>0</v>
      </c>
      <c r="I14" s="80"/>
      <c r="J14" s="80"/>
    </row>
    <row r="15" spans="2:10" s="53" customFormat="1" ht="49.9" customHeight="1" outlineLevel="1" x14ac:dyDescent="0.2">
      <c r="B15" s="71" t="s">
        <v>24</v>
      </c>
      <c r="C15" s="71" t="s">
        <v>25</v>
      </c>
      <c r="D15" s="72" t="s">
        <v>526</v>
      </c>
      <c r="E15" s="73">
        <v>567645617.03999996</v>
      </c>
      <c r="F15" s="73">
        <v>537018262.08000004</v>
      </c>
      <c r="G15" s="73">
        <f t="shared" si="1"/>
        <v>30627354.959999919</v>
      </c>
      <c r="H15" s="74">
        <f t="shared" si="0"/>
        <v>5.7032241029146391E-2</v>
      </c>
      <c r="I15" s="80"/>
      <c r="J15" s="80"/>
    </row>
    <row r="16" spans="2:10" s="53" customFormat="1" ht="61.15" customHeight="1" outlineLevel="1" x14ac:dyDescent="0.2">
      <c r="B16" s="71" t="s">
        <v>27</v>
      </c>
      <c r="C16" s="71" t="s">
        <v>28</v>
      </c>
      <c r="D16" s="72" t="s">
        <v>527</v>
      </c>
      <c r="E16" s="73">
        <v>279787270.07999992</v>
      </c>
      <c r="F16" s="73">
        <v>169250207.03999999</v>
      </c>
      <c r="G16" s="73">
        <f t="shared" si="1"/>
        <v>110537063.03999993</v>
      </c>
      <c r="H16" s="74">
        <f t="shared" si="0"/>
        <v>0.65309853957151143</v>
      </c>
      <c r="I16" s="80" t="s">
        <v>564</v>
      </c>
      <c r="J16" s="80" t="s">
        <v>566</v>
      </c>
    </row>
    <row r="17" spans="2:10" s="53" customFormat="1" ht="59.65" customHeight="1" outlineLevel="1" x14ac:dyDescent="0.2">
      <c r="B17" s="71" t="s">
        <v>30</v>
      </c>
      <c r="C17" s="71" t="s">
        <v>31</v>
      </c>
      <c r="D17" s="72" t="s">
        <v>528</v>
      </c>
      <c r="E17" s="73">
        <v>187831878</v>
      </c>
      <c r="F17" s="73">
        <v>202402447.68000001</v>
      </c>
      <c r="G17" s="73">
        <f t="shared" si="1"/>
        <v>-14570569.680000007</v>
      </c>
      <c r="H17" s="74">
        <f t="shared" si="0"/>
        <v>-7.1988110059993948E-2</v>
      </c>
      <c r="I17" s="80"/>
      <c r="J17" s="80"/>
    </row>
    <row r="18" spans="2:10" s="53" customFormat="1" ht="99.4" customHeight="1" outlineLevel="1" x14ac:dyDescent="0.2">
      <c r="B18" s="71" t="s">
        <v>33</v>
      </c>
      <c r="C18" s="71" t="s">
        <v>34</v>
      </c>
      <c r="D18" s="72" t="s">
        <v>35</v>
      </c>
      <c r="E18" s="73">
        <v>630086633.88</v>
      </c>
      <c r="F18" s="73">
        <v>596090271</v>
      </c>
      <c r="G18" s="73">
        <f t="shared" si="1"/>
        <v>33996362.879999995</v>
      </c>
      <c r="H18" s="74">
        <f t="shared" si="0"/>
        <v>5.7032239132116302E-2</v>
      </c>
      <c r="I18" s="80"/>
      <c r="J18" s="80"/>
    </row>
    <row r="19" spans="2:10" s="53" customFormat="1" ht="50.65" customHeight="1" outlineLevel="1" x14ac:dyDescent="0.2">
      <c r="B19" s="71" t="s">
        <v>36</v>
      </c>
      <c r="C19" s="71" t="s">
        <v>37</v>
      </c>
      <c r="D19" s="72" t="s">
        <v>529</v>
      </c>
      <c r="E19" s="73">
        <v>34058742.119999997</v>
      </c>
      <c r="F19" s="73">
        <v>32221099.16</v>
      </c>
      <c r="G19" s="73">
        <f t="shared" si="1"/>
        <v>1837642.9599999972</v>
      </c>
      <c r="H19" s="74">
        <f t="shared" si="0"/>
        <v>5.7032286542269439E-2</v>
      </c>
      <c r="I19" s="80"/>
      <c r="J19" s="80"/>
    </row>
    <row r="20" spans="2:10" s="53" customFormat="1" ht="40.9" customHeight="1" outlineLevel="1" x14ac:dyDescent="0.2">
      <c r="B20" s="71" t="s">
        <v>39</v>
      </c>
      <c r="C20" s="71" t="s">
        <v>40</v>
      </c>
      <c r="D20" s="72" t="s">
        <v>530</v>
      </c>
      <c r="E20" s="73">
        <v>102176215.8</v>
      </c>
      <c r="F20" s="73">
        <v>96663290.040000007</v>
      </c>
      <c r="G20" s="73">
        <f t="shared" si="1"/>
        <v>5512925.7599999905</v>
      </c>
      <c r="H20" s="74">
        <f t="shared" si="0"/>
        <v>5.7032258654952761E-2</v>
      </c>
      <c r="I20" s="80"/>
      <c r="J20" s="80"/>
    </row>
    <row r="21" spans="2:10" s="53" customFormat="1" ht="43.9" customHeight="1" outlineLevel="1" x14ac:dyDescent="0.2">
      <c r="B21" s="71" t="s">
        <v>42</v>
      </c>
      <c r="C21" s="71" t="s">
        <v>43</v>
      </c>
      <c r="D21" s="72" t="s">
        <v>531</v>
      </c>
      <c r="E21" s="73">
        <v>340587372.71999997</v>
      </c>
      <c r="F21" s="73">
        <v>322210960.72000003</v>
      </c>
      <c r="G21" s="73">
        <f t="shared" si="1"/>
        <v>18376411.99999994</v>
      </c>
      <c r="H21" s="74">
        <f t="shared" si="0"/>
        <v>5.7032237385521434E-2</v>
      </c>
      <c r="I21" s="80"/>
      <c r="J21" s="80"/>
    </row>
    <row r="22" spans="2:10" s="53" customFormat="1" ht="62.65" customHeight="1" outlineLevel="1" x14ac:dyDescent="0.2">
      <c r="B22" s="71" t="s">
        <v>45</v>
      </c>
      <c r="C22" s="71" t="s">
        <v>46</v>
      </c>
      <c r="D22" s="72" t="s">
        <v>532</v>
      </c>
      <c r="E22" s="73">
        <v>34058742.119999997</v>
      </c>
      <c r="F22" s="73">
        <v>32221099.16</v>
      </c>
      <c r="G22" s="73">
        <f t="shared" si="1"/>
        <v>1837642.9599999972</v>
      </c>
      <c r="H22" s="74">
        <f t="shared" si="0"/>
        <v>5.7032286542269439E-2</v>
      </c>
      <c r="I22" s="80"/>
      <c r="J22" s="80"/>
    </row>
    <row r="23" spans="2:10" s="53" customFormat="1" ht="43.15" customHeight="1" outlineLevel="1" x14ac:dyDescent="0.2">
      <c r="B23" s="71" t="s">
        <v>48</v>
      </c>
      <c r="C23" s="71" t="s">
        <v>49</v>
      </c>
      <c r="D23" s="72" t="s">
        <v>533</v>
      </c>
      <c r="E23" s="73">
        <v>369196712.04000008</v>
      </c>
      <c r="F23" s="73">
        <v>349276680</v>
      </c>
      <c r="G23" s="73">
        <f t="shared" si="1"/>
        <v>19920032.040000081</v>
      </c>
      <c r="H23" s="74">
        <f t="shared" si="0"/>
        <v>5.7032241717368759E-2</v>
      </c>
      <c r="I23" s="80"/>
      <c r="J23" s="80"/>
    </row>
    <row r="24" spans="2:10" s="53" customFormat="1" ht="67.150000000000006" customHeight="1" outlineLevel="1" x14ac:dyDescent="0.2">
      <c r="B24" s="71" t="s">
        <v>51</v>
      </c>
      <c r="C24" s="71" t="s">
        <v>52</v>
      </c>
      <c r="D24" s="72" t="s">
        <v>534</v>
      </c>
      <c r="E24" s="73">
        <v>204352424.27999997</v>
      </c>
      <c r="F24" s="73">
        <v>193326580</v>
      </c>
      <c r="G24" s="73">
        <f t="shared" si="1"/>
        <v>11025844.279999971</v>
      </c>
      <c r="H24" s="74">
        <f t="shared" si="0"/>
        <v>5.7032221228968893E-2</v>
      </c>
      <c r="I24" s="80"/>
      <c r="J24" s="80"/>
    </row>
    <row r="25" spans="2:10" s="53" customFormat="1" ht="63.4" customHeight="1" outlineLevel="1" x14ac:dyDescent="0.2">
      <c r="B25" s="71" t="s">
        <v>54</v>
      </c>
      <c r="C25" s="71" t="s">
        <v>55</v>
      </c>
      <c r="D25" s="72" t="s">
        <v>535</v>
      </c>
      <c r="E25" s="73">
        <v>102176215.8</v>
      </c>
      <c r="F25" s="73">
        <v>96663290.040000007</v>
      </c>
      <c r="G25" s="73">
        <f t="shared" si="1"/>
        <v>5512925.7599999905</v>
      </c>
      <c r="H25" s="74">
        <f t="shared" si="0"/>
        <v>5.7032258654952761E-2</v>
      </c>
      <c r="I25" s="80"/>
      <c r="J25" s="80"/>
    </row>
    <row r="26" spans="2:10" s="53" customFormat="1" ht="53.65" customHeight="1" outlineLevel="1" x14ac:dyDescent="0.2">
      <c r="B26" s="71" t="s">
        <v>57</v>
      </c>
      <c r="C26" s="71" t="s">
        <v>58</v>
      </c>
      <c r="D26" s="72" t="s">
        <v>536</v>
      </c>
      <c r="E26" s="73">
        <v>363066138</v>
      </c>
      <c r="F26" s="73">
        <v>343476883.92000002</v>
      </c>
      <c r="G26" s="73">
        <f t="shared" si="1"/>
        <v>19589254.079999983</v>
      </c>
      <c r="H26" s="74">
        <f t="shared" si="0"/>
        <v>5.7032234182497588E-2</v>
      </c>
      <c r="I26" s="80"/>
      <c r="J26" s="80"/>
    </row>
    <row r="27" spans="2:10" s="53" customFormat="1" x14ac:dyDescent="0.2">
      <c r="B27" s="75">
        <v>1</v>
      </c>
      <c r="C27" s="76" t="s">
        <v>60</v>
      </c>
      <c r="D27" s="76"/>
      <c r="E27" s="77">
        <f>SUM(E28:E54)</f>
        <v>4958735606.9561815</v>
      </c>
      <c r="F27" s="77">
        <f>SUM(F28:F54)</f>
        <v>4890045294.3547335</v>
      </c>
      <c r="G27" s="78">
        <f>SUM(G30:G53)</f>
        <v>67930812.601447225</v>
      </c>
      <c r="H27" s="79">
        <f t="shared" ref="H27:H67" si="2">+E27/F27-1</f>
        <v>1.4046968579360053E-2</v>
      </c>
      <c r="I27" s="81"/>
      <c r="J27" s="81"/>
    </row>
    <row r="28" spans="2:10" s="53" customFormat="1" ht="48.4" customHeight="1" outlineLevel="1" x14ac:dyDescent="0.2">
      <c r="B28" s="71" t="s">
        <v>550</v>
      </c>
      <c r="C28" s="71" t="s">
        <v>551</v>
      </c>
      <c r="D28" s="72" t="s">
        <v>553</v>
      </c>
      <c r="E28" s="73">
        <v>4480000</v>
      </c>
      <c r="F28" s="73">
        <v>3720500</v>
      </c>
      <c r="G28" s="73">
        <f t="shared" si="1"/>
        <v>759500</v>
      </c>
      <c r="H28" s="74">
        <f t="shared" ref="H28:H54" si="3">IFERROR(E28/F28-1,0)</f>
        <v>0.20413922859830658</v>
      </c>
      <c r="I28" s="80"/>
      <c r="J28" s="80"/>
    </row>
    <row r="29" spans="2:10" s="53" customFormat="1" ht="46.9" customHeight="1" outlineLevel="1" x14ac:dyDescent="0.2">
      <c r="B29" s="71" t="s">
        <v>64</v>
      </c>
      <c r="C29" s="71" t="s">
        <v>65</v>
      </c>
      <c r="D29" s="72" t="s">
        <v>66</v>
      </c>
      <c r="E29" s="73">
        <v>200000</v>
      </c>
      <c r="F29" s="73">
        <v>200000</v>
      </c>
      <c r="G29" s="73">
        <f t="shared" ref="G29:G54" si="4">+E29-F29</f>
        <v>0</v>
      </c>
      <c r="H29" s="74">
        <f t="shared" si="3"/>
        <v>0</v>
      </c>
      <c r="I29" s="80"/>
      <c r="J29" s="80"/>
    </row>
    <row r="30" spans="2:10" s="53" customFormat="1" ht="47.65" customHeight="1" outlineLevel="1" x14ac:dyDescent="0.2">
      <c r="B30" s="71" t="s">
        <v>67</v>
      </c>
      <c r="C30" s="71" t="s">
        <v>68</v>
      </c>
      <c r="D30" s="72" t="s">
        <v>69</v>
      </c>
      <c r="E30" s="73">
        <v>780000</v>
      </c>
      <c r="F30" s="73">
        <v>780000</v>
      </c>
      <c r="G30" s="73">
        <f t="shared" si="4"/>
        <v>0</v>
      </c>
      <c r="H30" s="74">
        <f t="shared" si="3"/>
        <v>0</v>
      </c>
      <c r="I30" s="80"/>
      <c r="J30" s="80"/>
    </row>
    <row r="31" spans="2:10" s="53" customFormat="1" ht="56.65" customHeight="1" outlineLevel="1" x14ac:dyDescent="0.2">
      <c r="B31" s="71" t="s">
        <v>203</v>
      </c>
      <c r="C31" s="71" t="s">
        <v>204</v>
      </c>
      <c r="D31" s="72" t="s">
        <v>205</v>
      </c>
      <c r="E31" s="73">
        <v>50000</v>
      </c>
      <c r="F31" s="73">
        <v>50000</v>
      </c>
      <c r="G31" s="73">
        <f t="shared" si="4"/>
        <v>0</v>
      </c>
      <c r="H31" s="74">
        <f t="shared" si="3"/>
        <v>0</v>
      </c>
      <c r="I31" s="80"/>
      <c r="J31" s="80"/>
    </row>
    <row r="32" spans="2:10" s="53" customFormat="1" ht="92.65" customHeight="1" outlineLevel="1" x14ac:dyDescent="0.2">
      <c r="B32" s="71" t="s">
        <v>70</v>
      </c>
      <c r="C32" s="71" t="s">
        <v>71</v>
      </c>
      <c r="D32" s="72" t="s">
        <v>72</v>
      </c>
      <c r="E32" s="73">
        <v>47240000</v>
      </c>
      <c r="F32" s="73">
        <v>41240000</v>
      </c>
      <c r="G32" s="73">
        <f t="shared" si="4"/>
        <v>6000000</v>
      </c>
      <c r="H32" s="74">
        <f t="shared" si="3"/>
        <v>0.14548981571290009</v>
      </c>
      <c r="I32" s="80"/>
      <c r="J32" s="80"/>
    </row>
    <row r="33" spans="2:10" s="53" customFormat="1" ht="31.15" customHeight="1" outlineLevel="1" x14ac:dyDescent="0.2">
      <c r="B33" s="71" t="s">
        <v>552</v>
      </c>
      <c r="C33" s="71" t="s">
        <v>294</v>
      </c>
      <c r="D33" s="72" t="s">
        <v>554</v>
      </c>
      <c r="E33" s="73">
        <v>2500000</v>
      </c>
      <c r="F33" s="73">
        <v>2500000</v>
      </c>
      <c r="G33" s="73">
        <f t="shared" si="4"/>
        <v>0</v>
      </c>
      <c r="H33" s="74">
        <f t="shared" si="3"/>
        <v>0</v>
      </c>
      <c r="I33" s="80"/>
      <c r="J33" s="80"/>
    </row>
    <row r="34" spans="2:10" s="53" customFormat="1" ht="54.4" customHeight="1" outlineLevel="1" x14ac:dyDescent="0.2">
      <c r="B34" s="71" t="s">
        <v>209</v>
      </c>
      <c r="C34" s="71" t="s">
        <v>210</v>
      </c>
      <c r="D34" s="72" t="s">
        <v>211</v>
      </c>
      <c r="E34" s="73">
        <v>600000</v>
      </c>
      <c r="F34" s="73">
        <v>600000</v>
      </c>
      <c r="G34" s="73">
        <f t="shared" si="4"/>
        <v>0</v>
      </c>
      <c r="H34" s="74">
        <f t="shared" si="3"/>
        <v>0</v>
      </c>
      <c r="I34" s="80"/>
      <c r="J34" s="80"/>
    </row>
    <row r="35" spans="2:10" s="53" customFormat="1" ht="39.4" customHeight="1" outlineLevel="1" x14ac:dyDescent="0.2">
      <c r="B35" s="71" t="s">
        <v>206</v>
      </c>
      <c r="C35" s="71" t="s">
        <v>207</v>
      </c>
      <c r="D35" s="72" t="s">
        <v>208</v>
      </c>
      <c r="E35" s="73">
        <v>300000</v>
      </c>
      <c r="F35" s="73">
        <v>300000</v>
      </c>
      <c r="G35" s="73">
        <f t="shared" si="4"/>
        <v>0</v>
      </c>
      <c r="H35" s="74">
        <f t="shared" si="3"/>
        <v>0</v>
      </c>
      <c r="I35" s="80"/>
      <c r="J35" s="80"/>
    </row>
    <row r="36" spans="2:10" s="53" customFormat="1" ht="40.9" customHeight="1" outlineLevel="1" x14ac:dyDescent="0.2">
      <c r="B36" s="71" t="s">
        <v>73</v>
      </c>
      <c r="C36" s="71" t="s">
        <v>74</v>
      </c>
      <c r="D36" s="72" t="s">
        <v>75</v>
      </c>
      <c r="E36" s="73">
        <v>3492199.92</v>
      </c>
      <c r="F36" s="73">
        <v>4254464.92</v>
      </c>
      <c r="G36" s="73">
        <f t="shared" si="4"/>
        <v>-762265</v>
      </c>
      <c r="H36" s="74">
        <f t="shared" si="3"/>
        <v>-0.17916824191372105</v>
      </c>
      <c r="I36" s="80"/>
      <c r="J36" s="80"/>
    </row>
    <row r="37" spans="2:10" s="53" customFormat="1" ht="48" outlineLevel="1" x14ac:dyDescent="0.2">
      <c r="B37" s="71" t="s">
        <v>212</v>
      </c>
      <c r="C37" s="71" t="s">
        <v>213</v>
      </c>
      <c r="D37" s="72" t="s">
        <v>214</v>
      </c>
      <c r="E37" s="73">
        <v>20100000</v>
      </c>
      <c r="F37" s="73">
        <v>100000</v>
      </c>
      <c r="G37" s="73">
        <f t="shared" si="4"/>
        <v>20000000</v>
      </c>
      <c r="H37" s="74">
        <f t="shared" si="3"/>
        <v>200</v>
      </c>
      <c r="I37" s="80" t="s">
        <v>564</v>
      </c>
      <c r="J37" s="80" t="s">
        <v>567</v>
      </c>
    </row>
    <row r="38" spans="2:10" s="53" customFormat="1" ht="46.15" customHeight="1" outlineLevel="1" x14ac:dyDescent="0.2">
      <c r="B38" s="71" t="s">
        <v>76</v>
      </c>
      <c r="C38" s="71" t="s">
        <v>77</v>
      </c>
      <c r="D38" s="72" t="s">
        <v>78</v>
      </c>
      <c r="E38" s="73">
        <v>146399999.91999996</v>
      </c>
      <c r="F38" s="73">
        <v>120324999.99000001</v>
      </c>
      <c r="G38" s="73">
        <f t="shared" si="4"/>
        <v>26074999.929999948</v>
      </c>
      <c r="H38" s="74">
        <f t="shared" si="3"/>
        <v>0.21670475738347794</v>
      </c>
      <c r="I38" s="80"/>
      <c r="J38" s="80"/>
    </row>
    <row r="39" spans="2:10" s="53" customFormat="1" ht="24.4" customHeight="1" outlineLevel="1" x14ac:dyDescent="0.2">
      <c r="B39" s="71" t="s">
        <v>76</v>
      </c>
      <c r="C39" s="71" t="s">
        <v>79</v>
      </c>
      <c r="D39" s="72" t="s">
        <v>547</v>
      </c>
      <c r="E39" s="73">
        <v>1065493544.7055994</v>
      </c>
      <c r="F39" s="73">
        <v>1115815311.6547339</v>
      </c>
      <c r="G39" s="73">
        <f t="shared" si="4"/>
        <v>-50321766.949134469</v>
      </c>
      <c r="H39" s="74">
        <f t="shared" si="3"/>
        <v>-4.5098652459346744E-2</v>
      </c>
      <c r="I39" s="80"/>
      <c r="J39" s="80"/>
    </row>
    <row r="40" spans="2:10" s="53" customFormat="1" ht="46.15" customHeight="1" outlineLevel="1" x14ac:dyDescent="0.2">
      <c r="B40" s="71" t="s">
        <v>81</v>
      </c>
      <c r="C40" s="71" t="s">
        <v>542</v>
      </c>
      <c r="D40" s="72" t="s">
        <v>82</v>
      </c>
      <c r="E40" s="73">
        <v>2243972891.7590461</v>
      </c>
      <c r="F40" s="73">
        <v>2226069987.5999999</v>
      </c>
      <c r="G40" s="73">
        <f t="shared" si="4"/>
        <v>17902904.159046173</v>
      </c>
      <c r="H40" s="74">
        <f t="shared" si="3"/>
        <v>8.0423815328232173E-3</v>
      </c>
      <c r="I40" s="80"/>
      <c r="J40" s="80"/>
    </row>
    <row r="41" spans="2:10" s="53" customFormat="1" ht="61.15" customHeight="1" outlineLevel="1" x14ac:dyDescent="0.2">
      <c r="B41" s="71" t="s">
        <v>216</v>
      </c>
      <c r="C41" s="71" t="s">
        <v>215</v>
      </c>
      <c r="D41" s="72" t="s">
        <v>548</v>
      </c>
      <c r="E41" s="73">
        <v>80000</v>
      </c>
      <c r="F41" s="73">
        <v>80000</v>
      </c>
      <c r="G41" s="73">
        <f t="shared" si="4"/>
        <v>0</v>
      </c>
      <c r="H41" s="74">
        <f t="shared" si="3"/>
        <v>0</v>
      </c>
      <c r="I41" s="80"/>
      <c r="J41" s="80"/>
    </row>
    <row r="42" spans="2:10" s="53" customFormat="1" ht="46.9" customHeight="1" outlineLevel="1" x14ac:dyDescent="0.2">
      <c r="B42" s="71" t="s">
        <v>83</v>
      </c>
      <c r="C42" s="71" t="s">
        <v>84</v>
      </c>
      <c r="D42" s="72" t="s">
        <v>85</v>
      </c>
      <c r="E42" s="73">
        <v>1223806400.7315357</v>
      </c>
      <c r="F42" s="73">
        <v>1228887210.4000001</v>
      </c>
      <c r="G42" s="73">
        <f t="shared" si="4"/>
        <v>-5080809.6684644222</v>
      </c>
      <c r="H42" s="74">
        <f t="shared" si="3"/>
        <v>-4.1344800608760224E-3</v>
      </c>
      <c r="I42" s="80"/>
      <c r="J42" s="80"/>
    </row>
    <row r="43" spans="2:10" s="53" customFormat="1" ht="97.9" customHeight="1" outlineLevel="1" x14ac:dyDescent="0.2">
      <c r="B43" s="71" t="s">
        <v>86</v>
      </c>
      <c r="C43" s="71" t="s">
        <v>87</v>
      </c>
      <c r="D43" s="72" t="s">
        <v>88</v>
      </c>
      <c r="E43" s="73">
        <v>1750000</v>
      </c>
      <c r="F43" s="73">
        <v>1750000</v>
      </c>
      <c r="G43" s="73">
        <f t="shared" si="4"/>
        <v>0</v>
      </c>
      <c r="H43" s="74">
        <f t="shared" si="3"/>
        <v>0</v>
      </c>
      <c r="I43" s="80"/>
      <c r="J43" s="80"/>
    </row>
    <row r="44" spans="2:10" s="53" customFormat="1" ht="125.65" customHeight="1" outlineLevel="1" x14ac:dyDescent="0.2">
      <c r="B44" s="71" t="s">
        <v>89</v>
      </c>
      <c r="C44" s="71" t="s">
        <v>90</v>
      </c>
      <c r="D44" s="72" t="s">
        <v>91</v>
      </c>
      <c r="E44" s="73">
        <v>4999999.9200000009</v>
      </c>
      <c r="F44" s="73">
        <v>4999999.92</v>
      </c>
      <c r="G44" s="73">
        <f t="shared" si="4"/>
        <v>0</v>
      </c>
      <c r="H44" s="74">
        <f t="shared" si="3"/>
        <v>2.2204460492503131E-16</v>
      </c>
      <c r="I44" s="80"/>
      <c r="J44" s="80"/>
    </row>
    <row r="45" spans="2:10" s="53" customFormat="1" ht="73.900000000000006" customHeight="1" outlineLevel="1" x14ac:dyDescent="0.2">
      <c r="B45" s="71" t="s">
        <v>92</v>
      </c>
      <c r="C45" s="71" t="s">
        <v>93</v>
      </c>
      <c r="D45" s="72" t="s">
        <v>94</v>
      </c>
      <c r="E45" s="73">
        <v>26838733</v>
      </c>
      <c r="F45" s="73">
        <v>26838732.960000001</v>
      </c>
      <c r="G45" s="73">
        <f t="shared" si="4"/>
        <v>3.9999999105930328E-2</v>
      </c>
      <c r="H45" s="74">
        <f t="shared" si="3"/>
        <v>1.4903833722712534E-9</v>
      </c>
      <c r="I45" s="80"/>
      <c r="J45" s="80"/>
    </row>
    <row r="46" spans="2:10" s="53" customFormat="1" ht="101.65" customHeight="1" outlineLevel="1" x14ac:dyDescent="0.2">
      <c r="B46" s="71" t="s">
        <v>95</v>
      </c>
      <c r="C46" s="71" t="s">
        <v>96</v>
      </c>
      <c r="D46" s="72" t="s">
        <v>97</v>
      </c>
      <c r="E46" s="73">
        <v>32437961.999999996</v>
      </c>
      <c r="F46" s="73">
        <v>32437961.960000001</v>
      </c>
      <c r="G46" s="73">
        <f t="shared" si="4"/>
        <v>3.999999538064003E-2</v>
      </c>
      <c r="H46" s="74">
        <f t="shared" si="3"/>
        <v>1.233122937094322E-9</v>
      </c>
      <c r="I46" s="80"/>
      <c r="J46" s="80"/>
    </row>
    <row r="47" spans="2:10" s="53" customFormat="1" ht="68.650000000000006" customHeight="1" outlineLevel="1" x14ac:dyDescent="0.2">
      <c r="B47" s="71" t="s">
        <v>98</v>
      </c>
      <c r="C47" s="71" t="s">
        <v>99</v>
      </c>
      <c r="D47" s="72" t="s">
        <v>100</v>
      </c>
      <c r="E47" s="73">
        <v>7850000</v>
      </c>
      <c r="F47" s="73">
        <v>7850000</v>
      </c>
      <c r="G47" s="73">
        <f t="shared" si="4"/>
        <v>0</v>
      </c>
      <c r="H47" s="74">
        <f t="shared" si="3"/>
        <v>0</v>
      </c>
      <c r="I47" s="80"/>
      <c r="J47" s="80"/>
    </row>
    <row r="48" spans="2:10" s="53" customFormat="1" ht="181.15" customHeight="1" outlineLevel="1" x14ac:dyDescent="0.2">
      <c r="B48" s="71" t="s">
        <v>101</v>
      </c>
      <c r="C48" s="71" t="s">
        <v>102</v>
      </c>
      <c r="D48" s="72" t="s">
        <v>103</v>
      </c>
      <c r="E48" s="73">
        <v>106053875</v>
      </c>
      <c r="F48" s="73">
        <v>45161124.990000002</v>
      </c>
      <c r="G48" s="73">
        <f t="shared" si="4"/>
        <v>60892750.009999998</v>
      </c>
      <c r="H48" s="74">
        <f t="shared" si="3"/>
        <v>1.3483444007093146</v>
      </c>
      <c r="I48" s="80" t="s">
        <v>568</v>
      </c>
      <c r="J48" s="80" t="s">
        <v>569</v>
      </c>
    </row>
    <row r="49" spans="2:10" s="53" customFormat="1" ht="62.65" customHeight="1" outlineLevel="1" x14ac:dyDescent="0.2">
      <c r="B49" s="71" t="s">
        <v>104</v>
      </c>
      <c r="C49" s="71" t="s">
        <v>105</v>
      </c>
      <c r="D49" s="72" t="s">
        <v>106</v>
      </c>
      <c r="E49" s="73">
        <v>12100000</v>
      </c>
      <c r="F49" s="73">
        <v>18875000</v>
      </c>
      <c r="G49" s="73">
        <f t="shared" si="4"/>
        <v>-6775000</v>
      </c>
      <c r="H49" s="74">
        <f t="shared" si="3"/>
        <v>-0.35894039735099337</v>
      </c>
      <c r="I49" s="80"/>
      <c r="J49" s="80"/>
    </row>
    <row r="50" spans="2:10" s="53" customFormat="1" ht="42.4" customHeight="1" outlineLevel="1" x14ac:dyDescent="0.2">
      <c r="B50" s="71" t="s">
        <v>110</v>
      </c>
      <c r="C50" s="71" t="s">
        <v>111</v>
      </c>
      <c r="D50" s="72" t="s">
        <v>112</v>
      </c>
      <c r="E50" s="73">
        <v>5800000</v>
      </c>
      <c r="F50" s="73">
        <v>5799999.96</v>
      </c>
      <c r="G50" s="73">
        <f t="shared" si="4"/>
        <v>4.0000000037252903E-2</v>
      </c>
      <c r="H50" s="74">
        <f t="shared" si="3"/>
        <v>6.8965517741048643E-9</v>
      </c>
      <c r="I50" s="80"/>
      <c r="J50" s="80"/>
    </row>
    <row r="51" spans="2:10" s="53" customFormat="1" ht="52.9" customHeight="1" outlineLevel="1" x14ac:dyDescent="0.2">
      <c r="B51" s="71" t="s">
        <v>113</v>
      </c>
      <c r="C51" s="71" t="s">
        <v>114</v>
      </c>
      <c r="D51" s="72" t="s">
        <v>115</v>
      </c>
      <c r="E51" s="73">
        <v>1000000</v>
      </c>
      <c r="F51" s="73">
        <v>1000000</v>
      </c>
      <c r="G51" s="73">
        <f t="shared" si="4"/>
        <v>0</v>
      </c>
      <c r="H51" s="74">
        <f t="shared" si="3"/>
        <v>0</v>
      </c>
      <c r="I51" s="80"/>
      <c r="J51" s="80"/>
    </row>
    <row r="52" spans="2:10" s="53" customFormat="1" ht="47.65" customHeight="1" outlineLevel="1" x14ac:dyDescent="0.2">
      <c r="B52" s="71" t="s">
        <v>116</v>
      </c>
      <c r="C52" s="71" t="s">
        <v>117</v>
      </c>
      <c r="D52" s="72" t="s">
        <v>118</v>
      </c>
      <c r="E52" s="73">
        <v>60000</v>
      </c>
      <c r="F52" s="73">
        <v>60000</v>
      </c>
      <c r="G52" s="73">
        <f t="shared" si="4"/>
        <v>0</v>
      </c>
      <c r="H52" s="74">
        <f t="shared" si="3"/>
        <v>0</v>
      </c>
      <c r="I52" s="80"/>
      <c r="J52" s="80"/>
    </row>
    <row r="53" spans="2:10" s="53" customFormat="1" ht="64.150000000000006" customHeight="1" outlineLevel="1" x14ac:dyDescent="0.2">
      <c r="B53" s="71" t="s">
        <v>119</v>
      </c>
      <c r="C53" s="71" t="s">
        <v>120</v>
      </c>
      <c r="D53" s="72" t="s">
        <v>121</v>
      </c>
      <c r="E53" s="73">
        <v>300000</v>
      </c>
      <c r="F53" s="73">
        <v>300000</v>
      </c>
      <c r="G53" s="73">
        <f t="shared" si="4"/>
        <v>0</v>
      </c>
      <c r="H53" s="74">
        <f t="shared" si="3"/>
        <v>0</v>
      </c>
      <c r="I53" s="80"/>
      <c r="J53" s="80"/>
    </row>
    <row r="54" spans="2:10" s="53" customFormat="1" ht="41.65" customHeight="1" outlineLevel="1" x14ac:dyDescent="0.2">
      <c r="B54" s="71" t="s">
        <v>122</v>
      </c>
      <c r="C54" s="71" t="s">
        <v>123</v>
      </c>
      <c r="D54" s="72" t="s">
        <v>124</v>
      </c>
      <c r="E54" s="73">
        <v>50000</v>
      </c>
      <c r="F54" s="73">
        <v>50000</v>
      </c>
      <c r="G54" s="73">
        <f t="shared" si="4"/>
        <v>0</v>
      </c>
      <c r="H54" s="74">
        <f t="shared" si="3"/>
        <v>0</v>
      </c>
      <c r="I54" s="80"/>
      <c r="J54" s="80"/>
    </row>
    <row r="55" spans="2:10" s="53" customFormat="1" x14ac:dyDescent="0.2">
      <c r="B55" s="75">
        <v>2</v>
      </c>
      <c r="C55" s="76" t="s">
        <v>125</v>
      </c>
      <c r="D55" s="76"/>
      <c r="E55" s="77">
        <f>SUM(E56:E66)</f>
        <v>17149000</v>
      </c>
      <c r="F55" s="77">
        <f>SUM(F56:F66)</f>
        <v>17149000</v>
      </c>
      <c r="G55" s="78">
        <f>SUM(G56:G66)</f>
        <v>0</v>
      </c>
      <c r="H55" s="79">
        <f t="shared" si="2"/>
        <v>0</v>
      </c>
      <c r="I55" s="81"/>
      <c r="J55" s="81"/>
    </row>
    <row r="56" spans="2:10" s="53" customFormat="1" ht="70.900000000000006" customHeight="1" outlineLevel="1" x14ac:dyDescent="0.2">
      <c r="B56" s="71" t="s">
        <v>126</v>
      </c>
      <c r="C56" s="71" t="s">
        <v>127</v>
      </c>
      <c r="D56" s="72" t="s">
        <v>128</v>
      </c>
      <c r="E56" s="73">
        <v>1200000</v>
      </c>
      <c r="F56" s="73">
        <v>1200000</v>
      </c>
      <c r="G56" s="73">
        <f t="shared" ref="G56:G66" si="5">+E56-F56</f>
        <v>0</v>
      </c>
      <c r="H56" s="74">
        <f t="shared" ref="H56:H66" si="6">IFERROR(E56/F56-1,0)</f>
        <v>0</v>
      </c>
      <c r="I56" s="80"/>
      <c r="J56" s="80"/>
    </row>
    <row r="57" spans="2:10" s="53" customFormat="1" ht="56.65" customHeight="1" outlineLevel="1" x14ac:dyDescent="0.2">
      <c r="B57" s="71" t="s">
        <v>132</v>
      </c>
      <c r="C57" s="71" t="s">
        <v>133</v>
      </c>
      <c r="D57" s="72" t="s">
        <v>134</v>
      </c>
      <c r="E57" s="73">
        <v>6061500</v>
      </c>
      <c r="F57" s="73">
        <v>6061500</v>
      </c>
      <c r="G57" s="73">
        <f t="shared" si="5"/>
        <v>0</v>
      </c>
      <c r="H57" s="74">
        <f t="shared" si="6"/>
        <v>0</v>
      </c>
      <c r="I57" s="80"/>
      <c r="J57" s="80"/>
    </row>
    <row r="58" spans="2:10" s="53" customFormat="1" ht="60.4" customHeight="1" outlineLevel="1" x14ac:dyDescent="0.2">
      <c r="B58" s="71" t="s">
        <v>135</v>
      </c>
      <c r="C58" s="71" t="s">
        <v>136</v>
      </c>
      <c r="D58" s="72" t="s">
        <v>555</v>
      </c>
      <c r="E58" s="73">
        <v>200000</v>
      </c>
      <c r="F58" s="73">
        <v>200000</v>
      </c>
      <c r="G58" s="73">
        <f t="shared" si="5"/>
        <v>0</v>
      </c>
      <c r="H58" s="74">
        <f t="shared" si="6"/>
        <v>0</v>
      </c>
      <c r="I58" s="80"/>
      <c r="J58" s="80"/>
    </row>
    <row r="59" spans="2:10" s="53" customFormat="1" ht="67.900000000000006" customHeight="1" outlineLevel="1" x14ac:dyDescent="0.2">
      <c r="B59" s="71" t="s">
        <v>138</v>
      </c>
      <c r="C59" s="71" t="s">
        <v>139</v>
      </c>
      <c r="D59" s="72" t="s">
        <v>140</v>
      </c>
      <c r="E59" s="73">
        <v>100000</v>
      </c>
      <c r="F59" s="73">
        <v>100000</v>
      </c>
      <c r="G59" s="73">
        <f t="shared" si="5"/>
        <v>0</v>
      </c>
      <c r="H59" s="74">
        <f t="shared" si="6"/>
        <v>0</v>
      </c>
      <c r="I59" s="80"/>
      <c r="J59" s="80"/>
    </row>
    <row r="60" spans="2:10" s="53" customFormat="1" ht="34.15" customHeight="1" outlineLevel="1" x14ac:dyDescent="0.2">
      <c r="B60" s="71" t="s">
        <v>141</v>
      </c>
      <c r="C60" s="71" t="s">
        <v>142</v>
      </c>
      <c r="D60" s="72" t="s">
        <v>556</v>
      </c>
      <c r="E60" s="73">
        <v>677500</v>
      </c>
      <c r="F60" s="73">
        <v>1180000</v>
      </c>
      <c r="G60" s="73">
        <f t="shared" si="5"/>
        <v>-502500</v>
      </c>
      <c r="H60" s="74">
        <f t="shared" si="6"/>
        <v>-0.42584745762711862</v>
      </c>
      <c r="I60" s="80"/>
      <c r="J60" s="80"/>
    </row>
    <row r="61" spans="2:10" s="53" customFormat="1" ht="34.9" customHeight="1" outlineLevel="1" x14ac:dyDescent="0.2">
      <c r="B61" s="71" t="s">
        <v>144</v>
      </c>
      <c r="C61" s="71" t="s">
        <v>145</v>
      </c>
      <c r="D61" s="72" t="s">
        <v>146</v>
      </c>
      <c r="E61" s="73">
        <v>620000</v>
      </c>
      <c r="F61" s="73">
        <v>620000</v>
      </c>
      <c r="G61" s="73">
        <f t="shared" si="5"/>
        <v>0</v>
      </c>
      <c r="H61" s="74">
        <f t="shared" si="6"/>
        <v>0</v>
      </c>
      <c r="I61" s="80"/>
      <c r="J61" s="80"/>
    </row>
    <row r="62" spans="2:10" s="53" customFormat="1" ht="46.9" customHeight="1" outlineLevel="1" x14ac:dyDescent="0.2">
      <c r="B62" s="71" t="s">
        <v>147</v>
      </c>
      <c r="C62" s="71" t="s">
        <v>148</v>
      </c>
      <c r="D62" s="72" t="s">
        <v>149</v>
      </c>
      <c r="E62" s="73">
        <v>0</v>
      </c>
      <c r="F62" s="73">
        <v>0</v>
      </c>
      <c r="G62" s="73">
        <f t="shared" si="5"/>
        <v>0</v>
      </c>
      <c r="H62" s="74">
        <f t="shared" si="6"/>
        <v>0</v>
      </c>
      <c r="I62" s="80"/>
      <c r="J62" s="80"/>
    </row>
    <row r="63" spans="2:10" s="53" customFormat="1" ht="63.4" customHeight="1" outlineLevel="1" x14ac:dyDescent="0.2">
      <c r="B63" s="71" t="s">
        <v>150</v>
      </c>
      <c r="C63" s="71" t="s">
        <v>151</v>
      </c>
      <c r="D63" s="72" t="s">
        <v>537</v>
      </c>
      <c r="E63" s="73">
        <v>700000</v>
      </c>
      <c r="F63" s="73">
        <v>700000</v>
      </c>
      <c r="G63" s="73">
        <f t="shared" si="5"/>
        <v>0</v>
      </c>
      <c r="H63" s="74">
        <f t="shared" si="6"/>
        <v>0</v>
      </c>
      <c r="I63" s="80"/>
      <c r="J63" s="80"/>
    </row>
    <row r="64" spans="2:10" s="53" customFormat="1" ht="43.15" customHeight="1" outlineLevel="1" x14ac:dyDescent="0.2">
      <c r="B64" s="71" t="s">
        <v>153</v>
      </c>
      <c r="C64" s="71" t="s">
        <v>154</v>
      </c>
      <c r="D64" s="72" t="s">
        <v>155</v>
      </c>
      <c r="E64" s="73">
        <v>1097500</v>
      </c>
      <c r="F64" s="73">
        <v>595000</v>
      </c>
      <c r="G64" s="73">
        <f t="shared" si="5"/>
        <v>502500</v>
      </c>
      <c r="H64" s="74">
        <f t="shared" si="6"/>
        <v>0.84453781512605053</v>
      </c>
      <c r="I64" s="80"/>
      <c r="J64" s="80"/>
    </row>
    <row r="65" spans="2:10" s="53" customFormat="1" ht="59.65" customHeight="1" outlineLevel="1" x14ac:dyDescent="0.2">
      <c r="B65" s="71" t="s">
        <v>156</v>
      </c>
      <c r="C65" s="71" t="s">
        <v>157</v>
      </c>
      <c r="D65" s="72" t="s">
        <v>158</v>
      </c>
      <c r="E65" s="73">
        <v>6462500</v>
      </c>
      <c r="F65" s="73">
        <v>6462500</v>
      </c>
      <c r="G65" s="73">
        <f t="shared" si="5"/>
        <v>0</v>
      </c>
      <c r="H65" s="74">
        <f t="shared" si="6"/>
        <v>0</v>
      </c>
      <c r="I65" s="80"/>
      <c r="J65" s="80"/>
    </row>
    <row r="66" spans="2:10" s="53" customFormat="1" ht="39.4" customHeight="1" outlineLevel="1" x14ac:dyDescent="0.2">
      <c r="B66" s="71" t="s">
        <v>165</v>
      </c>
      <c r="C66" s="71" t="s">
        <v>166</v>
      </c>
      <c r="D66" s="72" t="s">
        <v>167</v>
      </c>
      <c r="E66" s="73">
        <v>30000</v>
      </c>
      <c r="F66" s="73">
        <v>30000</v>
      </c>
      <c r="G66" s="73">
        <f t="shared" si="5"/>
        <v>0</v>
      </c>
      <c r="H66" s="74">
        <f t="shared" si="6"/>
        <v>0</v>
      </c>
      <c r="I66" s="80"/>
      <c r="J66" s="80"/>
    </row>
    <row r="67" spans="2:10" s="53" customFormat="1" x14ac:dyDescent="0.2">
      <c r="B67" s="75" t="s">
        <v>168</v>
      </c>
      <c r="C67" s="76" t="s">
        <v>169</v>
      </c>
      <c r="D67" s="76"/>
      <c r="E67" s="78">
        <f>SUM(E68:E70)</f>
        <v>580770813.40487695</v>
      </c>
      <c r="F67" s="78">
        <f>SUM(F68:F70)</f>
        <v>559779097</v>
      </c>
      <c r="G67" s="78">
        <f>SUM(G70:G70)</f>
        <v>19634466.404876947</v>
      </c>
      <c r="H67" s="79">
        <f t="shared" si="2"/>
        <v>3.7500000477647344E-2</v>
      </c>
      <c r="I67" s="81"/>
      <c r="J67" s="81"/>
    </row>
    <row r="68" spans="2:10" s="53" customFormat="1" ht="46.9" customHeight="1" outlineLevel="1" x14ac:dyDescent="0.2">
      <c r="B68" s="71" t="s">
        <v>217</v>
      </c>
      <c r="C68" s="71" t="s">
        <v>218</v>
      </c>
      <c r="D68" s="72" t="s">
        <v>561</v>
      </c>
      <c r="E68" s="73">
        <v>3250000</v>
      </c>
      <c r="F68" s="73">
        <v>0</v>
      </c>
      <c r="G68" s="73">
        <f t="shared" ref="G68:G69" si="7">+E68-F68</f>
        <v>3250000</v>
      </c>
      <c r="H68" s="74">
        <f t="shared" ref="H68:H70" si="8">IFERROR(E68/F68-1,0)</f>
        <v>0</v>
      </c>
      <c r="I68" s="80"/>
      <c r="J68" s="80"/>
    </row>
    <row r="69" spans="2:10" s="53" customFormat="1" ht="46.9" customHeight="1" outlineLevel="1" x14ac:dyDescent="0.2">
      <c r="B69" s="71" t="s">
        <v>559</v>
      </c>
      <c r="C69" s="71" t="s">
        <v>560</v>
      </c>
      <c r="D69" s="72" t="s">
        <v>562</v>
      </c>
      <c r="E69" s="73">
        <v>0</v>
      </c>
      <c r="F69" s="73">
        <v>1892750</v>
      </c>
      <c r="G69" s="73">
        <f t="shared" si="7"/>
        <v>-1892750</v>
      </c>
      <c r="H69" s="74">
        <f t="shared" si="8"/>
        <v>-1</v>
      </c>
      <c r="I69" s="80"/>
      <c r="J69" s="80"/>
    </row>
    <row r="70" spans="2:10" s="53" customFormat="1" ht="46.9" customHeight="1" outlineLevel="1" x14ac:dyDescent="0.2">
      <c r="B70" s="71" t="s">
        <v>173</v>
      </c>
      <c r="C70" s="71" t="s">
        <v>174</v>
      </c>
      <c r="D70" s="72" t="s">
        <v>557</v>
      </c>
      <c r="E70" s="73">
        <v>577520813.40487695</v>
      </c>
      <c r="F70" s="73">
        <v>557886347</v>
      </c>
      <c r="G70" s="73">
        <f>+E70-F70</f>
        <v>19634466.404876947</v>
      </c>
      <c r="H70" s="74">
        <f t="shared" si="8"/>
        <v>3.519438414375986E-2</v>
      </c>
      <c r="I70" s="80"/>
      <c r="J70" s="80"/>
    </row>
    <row r="71" spans="2:10" s="53" customFormat="1" x14ac:dyDescent="0.2">
      <c r="B71" s="75">
        <v>6</v>
      </c>
      <c r="C71" s="76" t="s">
        <v>176</v>
      </c>
      <c r="D71" s="76"/>
      <c r="E71" s="77">
        <f>SUM(E72:E78)</f>
        <v>244426610</v>
      </c>
      <c r="F71" s="77">
        <f>SUM(F72:F78)</f>
        <v>254684110</v>
      </c>
      <c r="G71" s="78">
        <f>SUM(G72:G78)</f>
        <v>-10257500</v>
      </c>
      <c r="H71" s="79">
        <f t="shared" ref="H71" si="9">+E71/F71-1</f>
        <v>-4.0275382708406915E-2</v>
      </c>
      <c r="I71" s="81"/>
      <c r="J71" s="81"/>
    </row>
    <row r="72" spans="2:10" s="53" customFormat="1" ht="58.15" customHeight="1" outlineLevel="1" x14ac:dyDescent="0.2">
      <c r="B72" s="71" t="s">
        <v>177</v>
      </c>
      <c r="C72" s="71" t="s">
        <v>178</v>
      </c>
      <c r="D72" s="72" t="s">
        <v>179</v>
      </c>
      <c r="E72" s="73">
        <v>0</v>
      </c>
      <c r="F72" s="73">
        <v>0</v>
      </c>
      <c r="G72" s="73">
        <f>+E72-F72</f>
        <v>0</v>
      </c>
      <c r="H72" s="74">
        <f t="shared" ref="H72:H78" si="10">IFERROR(E72/F72-1,0)</f>
        <v>0</v>
      </c>
      <c r="I72" s="80"/>
      <c r="J72" s="80"/>
    </row>
    <row r="73" spans="2:10" s="53" customFormat="1" ht="64.150000000000006" customHeight="1" outlineLevel="1" x14ac:dyDescent="0.2">
      <c r="B73" s="71" t="s">
        <v>180</v>
      </c>
      <c r="C73" s="71" t="s">
        <v>181</v>
      </c>
      <c r="D73" s="72" t="s">
        <v>182</v>
      </c>
      <c r="E73" s="73">
        <v>1500000</v>
      </c>
      <c r="F73" s="73">
        <v>2204000</v>
      </c>
      <c r="G73" s="73">
        <f t="shared" ref="G73:G77" si="11">+E73-F73</f>
        <v>-704000</v>
      </c>
      <c r="H73" s="74">
        <f t="shared" si="10"/>
        <v>-0.31941923774954628</v>
      </c>
      <c r="I73" s="80"/>
      <c r="J73" s="80"/>
    </row>
    <row r="74" spans="2:10" s="53" customFormat="1" ht="39" customHeight="1" outlineLevel="1" x14ac:dyDescent="0.2">
      <c r="B74" s="71" t="s">
        <v>543</v>
      </c>
      <c r="C74" s="71" t="s">
        <v>544</v>
      </c>
      <c r="D74" s="72" t="s">
        <v>546</v>
      </c>
      <c r="E74" s="73">
        <v>2784610</v>
      </c>
      <c r="F74" s="73">
        <v>2784610</v>
      </c>
      <c r="G74" s="73">
        <f t="shared" si="11"/>
        <v>0</v>
      </c>
      <c r="H74" s="74">
        <f t="shared" si="10"/>
        <v>0</v>
      </c>
      <c r="I74" s="80"/>
      <c r="J74" s="80"/>
    </row>
    <row r="75" spans="2:10" s="53" customFormat="1" ht="50.65" customHeight="1" outlineLevel="1" x14ac:dyDescent="0.2">
      <c r="B75" s="71" t="s">
        <v>183</v>
      </c>
      <c r="C75" s="71" t="s">
        <v>184</v>
      </c>
      <c r="D75" s="72" t="s">
        <v>185</v>
      </c>
      <c r="E75" s="73">
        <v>20000000</v>
      </c>
      <c r="F75" s="73">
        <v>25000000</v>
      </c>
      <c r="G75" s="73">
        <f>+E75-F75</f>
        <v>-5000000</v>
      </c>
      <c r="H75" s="74">
        <f t="shared" si="10"/>
        <v>-0.19999999999999996</v>
      </c>
      <c r="I75" s="80"/>
      <c r="J75" s="80"/>
    </row>
    <row r="76" spans="2:10" s="53" customFormat="1" ht="31.9" customHeight="1" outlineLevel="1" x14ac:dyDescent="0.2">
      <c r="B76" s="71" t="s">
        <v>186</v>
      </c>
      <c r="C76" s="71" t="s">
        <v>187</v>
      </c>
      <c r="D76" s="72" t="s">
        <v>188</v>
      </c>
      <c r="E76" s="73">
        <v>50000000</v>
      </c>
      <c r="F76" s="73">
        <v>50000000</v>
      </c>
      <c r="G76" s="73">
        <f t="shared" si="11"/>
        <v>0</v>
      </c>
      <c r="H76" s="74">
        <f t="shared" si="10"/>
        <v>0</v>
      </c>
      <c r="I76" s="80"/>
      <c r="J76" s="80"/>
    </row>
    <row r="77" spans="2:10" s="53" customFormat="1" ht="84.4" customHeight="1" outlineLevel="1" x14ac:dyDescent="0.2">
      <c r="B77" s="71" t="s">
        <v>189</v>
      </c>
      <c r="C77" s="71" t="s">
        <v>190</v>
      </c>
      <c r="D77" s="72" t="s">
        <v>191</v>
      </c>
      <c r="E77" s="73">
        <v>99900000</v>
      </c>
      <c r="F77" s="73">
        <v>99900000</v>
      </c>
      <c r="G77" s="73">
        <f t="shared" si="11"/>
        <v>0</v>
      </c>
      <c r="H77" s="74">
        <f t="shared" si="10"/>
        <v>0</v>
      </c>
      <c r="I77" s="80"/>
      <c r="J77" s="80"/>
    </row>
    <row r="78" spans="2:10" s="53" customFormat="1" ht="55.15" customHeight="1" outlineLevel="1" x14ac:dyDescent="0.2">
      <c r="B78" s="71" t="s">
        <v>196</v>
      </c>
      <c r="C78" s="71" t="s">
        <v>192</v>
      </c>
      <c r="D78" s="72" t="s">
        <v>193</v>
      </c>
      <c r="E78" s="73">
        <v>70242000</v>
      </c>
      <c r="F78" s="73">
        <v>74795500</v>
      </c>
      <c r="G78" s="73">
        <f>+E78-F78</f>
        <v>-4553500</v>
      </c>
      <c r="H78" s="74">
        <f t="shared" si="10"/>
        <v>-6.087933097579401E-2</v>
      </c>
      <c r="I78" s="80"/>
      <c r="J78" s="80"/>
    </row>
    <row r="79" spans="2:10" s="53" customFormat="1" outlineLevel="1" x14ac:dyDescent="0.2">
      <c r="B79" s="75">
        <v>9</v>
      </c>
      <c r="C79" s="76" t="s">
        <v>538</v>
      </c>
      <c r="D79" s="76"/>
      <c r="E79" s="77">
        <v>0</v>
      </c>
      <c r="F79" s="77">
        <f>SUM(F80)</f>
        <v>0</v>
      </c>
      <c r="G79" s="78">
        <f>E79-F79</f>
        <v>0</v>
      </c>
      <c r="H79" s="79">
        <v>0</v>
      </c>
      <c r="I79" s="81"/>
      <c r="J79" s="81"/>
    </row>
    <row r="80" spans="2:10" s="53" customFormat="1" ht="31.15" customHeight="1" outlineLevel="1" x14ac:dyDescent="0.2">
      <c r="B80" s="71" t="s">
        <v>539</v>
      </c>
      <c r="C80" s="71" t="s">
        <v>540</v>
      </c>
      <c r="D80" s="72" t="s">
        <v>545</v>
      </c>
      <c r="E80" s="73">
        <v>0</v>
      </c>
      <c r="F80" s="73">
        <v>0</v>
      </c>
      <c r="G80" s="73">
        <f>E80-F80</f>
        <v>0</v>
      </c>
      <c r="H80" s="74">
        <f>IFERROR(E80/F80-1,0)</f>
        <v>0</v>
      </c>
      <c r="I80" s="80"/>
      <c r="J80" s="80"/>
    </row>
    <row r="81" spans="2:10" x14ac:dyDescent="0.2">
      <c r="B81" s="75"/>
      <c r="C81" s="76" t="s">
        <v>195</v>
      </c>
      <c r="D81" s="76"/>
      <c r="E81" s="77">
        <f>E8+E27+E55+E67+E71</f>
        <v>15360234168.96106</v>
      </c>
      <c r="F81" s="77">
        <f>F8+F27+F55+F67+F71+F79</f>
        <v>14805044981.914734</v>
      </c>
      <c r="G81" s="78">
        <f>+E81-F81</f>
        <v>555189187.04632568</v>
      </c>
      <c r="H81" s="79">
        <f>+E81/F81-1</f>
        <v>3.7500000015165291E-2</v>
      </c>
      <c r="I81" s="81"/>
      <c r="J81" s="81"/>
    </row>
    <row r="83" spans="2:10" x14ac:dyDescent="0.2">
      <c r="B83" s="87" t="s">
        <v>194</v>
      </c>
      <c r="C83" s="87"/>
      <c r="D83" s="87"/>
      <c r="E83" s="56"/>
      <c r="F83" s="56"/>
      <c r="G83" s="56"/>
      <c r="H83" s="57"/>
      <c r="I83" s="57"/>
    </row>
    <row r="84" spans="2:10" x14ac:dyDescent="0.2">
      <c r="C84" s="86"/>
      <c r="D84" s="86"/>
      <c r="E84" s="58"/>
      <c r="F84" s="58"/>
      <c r="G84" s="58"/>
      <c r="H84" s="59"/>
      <c r="I84" s="59"/>
    </row>
    <row r="85" spans="2:10" ht="15" x14ac:dyDescent="0.25">
      <c r="B85" s="60"/>
    </row>
    <row r="86" spans="2:10" ht="15" x14ac:dyDescent="0.25">
      <c r="C86" s="61"/>
      <c r="D86" s="49"/>
      <c r="E86" s="61"/>
      <c r="F86" s="58"/>
      <c r="G86" s="49"/>
      <c r="I86" s="62"/>
    </row>
    <row r="87" spans="2:10" ht="15" x14ac:dyDescent="0.25">
      <c r="B87" s="61"/>
      <c r="C87" s="61"/>
      <c r="D87" s="61"/>
      <c r="E87" s="61"/>
      <c r="F87" s="49"/>
      <c r="G87" s="49"/>
      <c r="I87" s="57"/>
    </row>
  </sheetData>
  <autoFilter ref="B7:H81" xr:uid="{00000000-0009-0000-0000-000001000000}"/>
  <mergeCells count="2">
    <mergeCell ref="C84:D84"/>
    <mergeCell ref="B83:D8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81" xr:uid="{7219F676-C22A-4B84-8004-FA9DC0238035}"/>
    <dataValidation allowBlank="1" showInputMessage="1" showErrorMessage="1" error="El documento tiene habilitado la columna &quot;I&quot; para que pueda agregar las observaciones. Gracias" sqref="I8:I81" xr:uid="{D2851D76-237E-4418-88E3-D30FBE67D126}"/>
  </dataValidations>
  <printOptions horizontalCentered="1"/>
  <pageMargins left="0.47244094488188981" right="0.27559055118110237" top="0.15748031496062992" bottom="0.43307086614173229" header="0" footer="0"/>
  <pageSetup scale="58" firstPageNumber="54" fitToHeight="0" orientation="portrait" useFirstPageNumber="1" r:id="rId1"/>
  <headerFooter alignWithMargins="0">
    <oddFooter>&amp;R&amp;12 &amp;P&amp;C&amp;1#&amp;"Calibri"&amp;10&amp;K000000Uso Interno</oddFooter>
  </headerFooter>
  <ignoredErrors>
    <ignoredError sqref="E82:F83" formulaRange="1"/>
    <ignoredError sqref="G82:G83" formula="1" formulaRange="1"/>
    <ignoredError sqref="H82:H83" evalError="1" formula="1" formulaRange="1"/>
    <ignoredError sqref="H84" evalError="1"/>
    <ignoredError sqref="G27 G55 G67 G71" formula="1"/>
    <ignoredError sqref="B67 B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no xmlns="dbb02e33-bfb5-405a-9ed6-7a97e7856582">2024</Ann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3D176B-D132-4C39-BD5D-09F1F8535459}">
  <ds:schemaRefs>
    <ds:schemaRef ds:uri="http://schemas.microsoft.com/office/2006/metadata/properties"/>
    <ds:schemaRef ds:uri="http://schemas.microsoft.com/office/infopath/2007/PartnerControls"/>
    <ds:schemaRef ds:uri="dbb02e33-bfb5-405a-9ed6-7a97e7856582"/>
  </ds:schemaRefs>
</ds:datastoreItem>
</file>

<file path=customXml/itemProps2.xml><?xml version="1.0" encoding="utf-8"?>
<ds:datastoreItem xmlns:ds="http://schemas.openxmlformats.org/officeDocument/2006/customXml" ds:itemID="{CA0D994B-C45B-42CB-9E43-CA8574C59B2D}">
  <ds:schemaRefs>
    <ds:schemaRef ds:uri="http://schemas.microsoft.com/sharepoint/v3/contenttype/forms"/>
  </ds:schemaRefs>
</ds:datastoreItem>
</file>

<file path=customXml/itemProps3.xml><?xml version="1.0" encoding="utf-8"?>
<ds:datastoreItem xmlns:ds="http://schemas.openxmlformats.org/officeDocument/2006/customXml" ds:itemID="{DE8D4119-AD73-4B04-B5A1-EE3CA860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5e849a-c218-4d82-870e-2a39b48a01b7"/>
    <ds:schemaRef ds:uri="dbb02e33-bfb5-405a-9ed6-7a97e78565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SUGEF 2025</dc:title>
  <dc:creator>FERNANDEZ VARGAS VALERIA</dc:creator>
  <cp:lastModifiedBy>UCANAN JIMENEZ YEFFREY</cp:lastModifiedBy>
  <dcterms:created xsi:type="dcterms:W3CDTF">2020-07-21T18:06:29Z</dcterms:created>
  <dcterms:modified xsi:type="dcterms:W3CDTF">2024-09-30T22:52:46Z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2024-03-06T21:58:01Z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a489d832-6a11-4803-b8e2-a4b54998b09e</vt:lpwstr>
  </property>
  <property fmtid="{D5CDD505-2E9C-101B-9397-08002B2CF9AE}" pid="8" name="MSIP_Label_b8b4be34-365a-4a68-b9fb-75c1b6874315_ContentBits">
    <vt:lpwstr>2</vt:lpwstr>
  </property>
  <property fmtid="{D5CDD505-2E9C-101B-9397-08002B2CF9AE}" pid="9" name="ContentTypeId">
    <vt:lpwstr>0x010100C00B1EBAC9608746A03E54D810261FE3</vt:lpwstr>
  </property>
</Properties>
</file>