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bra3\PersonalesSUGESE$\solanolw\2020\Trabajos solicitados\"/>
    </mc:Choice>
  </mc:AlternateContent>
  <bookViews>
    <workbookView xWindow="20370" yWindow="-120" windowWidth="15600" windowHeight="11160"/>
  </bookViews>
  <sheets>
    <sheet name="Matriz de Consultas" sheetId="1" r:id="rId1"/>
  </sheets>
  <definedNames>
    <definedName name="_xlnm._FilterDatabase" localSheetId="0" hidden="1">'Matriz de Consultas'!$B$7:$H$82</definedName>
    <definedName name="_xlnm.Print_Area" localSheetId="0">'Matriz de Consultas'!$B$8:$H$83</definedName>
    <definedName name="base">#REF!</definedName>
    <definedName name="pro">#REF!</definedName>
    <definedName name="_xlnm.Print_Titles" localSheetId="0">'Matriz de Consultas'!$3:$7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3" i="1" l="1"/>
  <c r="G83" i="1"/>
  <c r="H70" i="1"/>
  <c r="H8" i="1"/>
  <c r="G8" i="1"/>
  <c r="H10" i="1" l="1"/>
  <c r="G10" i="1"/>
  <c r="E76" i="1"/>
  <c r="F72" i="1"/>
  <c r="E72" i="1"/>
  <c r="F57" i="1"/>
  <c r="E57" i="1"/>
  <c r="E8" i="1"/>
  <c r="F27" i="1"/>
  <c r="E27" i="1"/>
  <c r="H37" i="1"/>
  <c r="G37" i="1"/>
  <c r="G34" i="1"/>
  <c r="G35" i="1"/>
  <c r="G42" i="1"/>
  <c r="H42" i="1"/>
  <c r="G40" i="1"/>
  <c r="H40" i="1"/>
  <c r="H35" i="1"/>
  <c r="H34" i="1"/>
  <c r="G32" i="1"/>
  <c r="H32" i="1"/>
  <c r="G28" i="1"/>
  <c r="F8" i="1"/>
  <c r="H9" i="1" l="1"/>
  <c r="G9" i="1"/>
  <c r="H82" i="1"/>
  <c r="G82" i="1"/>
  <c r="H81" i="1"/>
  <c r="G81" i="1"/>
  <c r="H80" i="1"/>
  <c r="G80" i="1"/>
  <c r="H79" i="1"/>
  <c r="G79" i="1"/>
  <c r="H78" i="1"/>
  <c r="G78" i="1"/>
  <c r="H77" i="1"/>
  <c r="G77" i="1"/>
  <c r="F76" i="1"/>
  <c r="H75" i="1"/>
  <c r="G75" i="1"/>
  <c r="G72" i="1" s="1"/>
  <c r="G74" i="1"/>
  <c r="H73" i="1"/>
  <c r="G73" i="1"/>
  <c r="H71" i="1"/>
  <c r="G71" i="1"/>
  <c r="G70" i="1"/>
  <c r="G69" i="1"/>
  <c r="H68" i="1"/>
  <c r="G68" i="1"/>
  <c r="H67" i="1"/>
  <c r="G67" i="1"/>
  <c r="H66" i="1"/>
  <c r="G66" i="1"/>
  <c r="H65" i="1"/>
  <c r="G65" i="1"/>
  <c r="H64" i="1"/>
  <c r="G64" i="1"/>
  <c r="H63" i="1"/>
  <c r="G63" i="1"/>
  <c r="H62" i="1"/>
  <c r="G62" i="1"/>
  <c r="H61" i="1"/>
  <c r="G61" i="1"/>
  <c r="H60" i="1"/>
  <c r="G60" i="1"/>
  <c r="H59" i="1"/>
  <c r="G59" i="1"/>
  <c r="H58" i="1"/>
  <c r="G58"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1" i="1"/>
  <c r="G41" i="1"/>
  <c r="H39" i="1"/>
  <c r="G39" i="1"/>
  <c r="H38" i="1"/>
  <c r="G38" i="1"/>
  <c r="H36" i="1"/>
  <c r="G36" i="1"/>
  <c r="H33" i="1"/>
  <c r="G33" i="1"/>
  <c r="H31" i="1"/>
  <c r="G31" i="1"/>
  <c r="H30" i="1"/>
  <c r="G30" i="1"/>
  <c r="H29" i="1"/>
  <c r="G29"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57" i="1" l="1"/>
  <c r="H72" i="1"/>
  <c r="G57" i="1"/>
  <c r="G76" i="1"/>
  <c r="E83" i="1"/>
  <c r="F83" i="1"/>
  <c r="G27" i="1"/>
  <c r="H76" i="1"/>
  <c r="H27" i="1"/>
</calcChain>
</file>

<file path=xl/sharedStrings.xml><?xml version="1.0" encoding="utf-8"?>
<sst xmlns="http://schemas.openxmlformats.org/spreadsheetml/2006/main" count="251" uniqueCount="246">
  <si>
    <t>CÓDIGO</t>
  </si>
  <si>
    <t>OBJETO DEL GASTO</t>
  </si>
  <si>
    <t>DETALLE *</t>
  </si>
  <si>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</si>
  <si>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</si>
  <si>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</si>
  <si>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</si>
  <si>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</si>
  <si>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</si>
  <si>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</si>
  <si>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</si>
  <si>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</si>
  <si>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</si>
  <si>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</si>
  <si>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</si>
  <si>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</si>
  <si>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</si>
  <si>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</si>
  <si>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</si>
  <si>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</si>
  <si>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</si>
  <si>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</si>
  <si>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</si>
  <si>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</si>
  <si>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</si>
  <si>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</si>
  <si>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</si>
  <si>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</si>
  <si>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</si>
  <si>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</si>
  <si>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</si>
  <si>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</si>
  <si>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</si>
  <si>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</si>
  <si>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</si>
  <si>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</si>
  <si>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</si>
  <si>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</si>
  <si>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</si>
  <si>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</si>
  <si>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</si>
  <si>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</si>
  <si>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</si>
  <si>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</si>
  <si>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</si>
  <si>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</si>
  <si>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</si>
  <si>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</si>
  <si>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</si>
  <si>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</si>
  <si>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</si>
  <si>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</si>
  <si>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</si>
  <si>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</si>
  <si>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</si>
  <si>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</si>
  <si>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</si>
  <si>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</si>
  <si>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</si>
  <si>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1 01 99</t>
  </si>
  <si>
    <t>Otros alquileres</t>
  </si>
  <si>
    <t>Incluye el arrendamiento de otros bienes o derechos no contemplados en los conceptos
anteriores.</t>
  </si>
  <si>
    <t>1.02.03</t>
  </si>
  <si>
    <t>Servicio de correo</t>
  </si>
  <si>
    <t>Contempla el pago de servicio de traslado nacional e internacional de toda clase de correspondencia postal, el alquiler de apartados postales, la adquisición de estampillas, y otros servicios conexos.</t>
  </si>
  <si>
    <t>1.02.04</t>
  </si>
  <si>
    <t>Servicio de Telecomunicaciones</t>
  </si>
  <si>
    <t>Comprende el pago de servicios nacionales e internacionales necesarios para el acceso a los servicios de telefonía, a redes de información como "Internet" y otros servicios similares.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</si>
  <si>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</si>
  <si>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</si>
  <si>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</si>
  <si>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</si>
  <si>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</si>
  <si>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</si>
  <si>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</si>
  <si>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</si>
  <si>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</si>
  <si>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Servicios de gestión de Apoyo (Serv. Adm BCCR)</t>
  </si>
  <si>
    <t>Corresponde a los servicios administrativos que brinda el BCCR a las ODMs</t>
  </si>
  <si>
    <t>1.04.05</t>
  </si>
  <si>
    <t>Considera el pago de servicios profesionales o técnicos que se contratan para la elaboración de planes, diseños, diagnósticos y estudios diversos en el campo de la informática.</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</si>
  <si>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</si>
  <si>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</si>
  <si>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</si>
  <si>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</si>
  <si>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</si>
  <si>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</si>
  <si>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</si>
  <si>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</si>
  <si>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</si>
  <si>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</si>
  <si>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</si>
  <si>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</si>
  <si>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</si>
  <si>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</si>
  <si>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</si>
  <si>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1.06.01</t>
  </si>
  <si>
    <t>Seguros, reaseguros y otras obligaciones</t>
  </si>
  <si>
    <t>Para la cobertura de seguros de daños que cubren todos los riesgos asegurables a que están expuestas las instituciones y sus trabajadores, tales como el seguro de vehículos, seguro de incendio, responsabilidad civil y otros. Incluye las primas de los seguros personales y los seguros de riesgos del trabajo.</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</si>
  <si>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</si>
  <si>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</si>
  <si>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</si>
  <si>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1.07.02</t>
  </si>
  <si>
    <t>Actividades de protocolo</t>
  </si>
  <si>
    <t>Erogaciones destinadas al pago de los servicios, útiles, materiales y suministros diversos, que se contraten de manera integral o adquieran en forma separada, necesarios para efectuar celebraciones y cualquier otra atención que se brinde a funcionarios o personas ajenas a la entidad, tales como recepciones oficiales, conmemoraciones, agasajos, exposiciones, entre otros.</t>
  </si>
  <si>
    <t>1.07.03</t>
  </si>
  <si>
    <t>Gastos de representación</t>
  </si>
  <si>
    <t>Contemplan las sumas, que se asignan a funcionarios debidamente autorizados para la atención oficial de personas ajenas a la institución para la cual laboran. Estas erogaciones están sujetas a la liquidación y a la verificación posterior.</t>
  </si>
  <si>
    <t>1.08.05</t>
  </si>
  <si>
    <t>Mantenimiento  y reparación de equipo de transporte</t>
  </si>
  <si>
    <t>Contempla los gastos por mantenimiento y reparaciones preventivas y habituales de toda clase de equipo de transporte y cualquier otro equipo de naturaleza similar.</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</si>
  <si>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</si>
  <si>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</si>
  <si>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</si>
  <si>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</si>
  <si>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</si>
  <si>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</si>
  <si>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</si>
  <si>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</si>
  <si>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</si>
  <si>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</si>
  <si>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</si>
  <si>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</si>
  <si>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MATERIALES Y SUMINISTROS</t>
  </si>
  <si>
    <t>2.01.01</t>
  </si>
  <si>
    <t>Combustibles y lubricantes</t>
  </si>
  <si>
    <t>Abarca toda clase de sustancias, combustibles, lubricantes y aditivos de origen vegetal, animal o mineral tales como gasolina, diésel, carbón mineral, canfín, búnker, gas propano, aceite lubricante para motor, aceite de transmisión, grasas, aceite hidráulico y otros; usados generalmente en equipos de transporte, plantas eléctricas, calderas y otros.</t>
  </si>
  <si>
    <t>2.01.02</t>
  </si>
  <si>
    <t>Productos farmacéuticos y medicinales</t>
  </si>
  <si>
    <t>Contempla cualquier tipo de sustancia o producto natural, sintético o semisintético y toda mezcla de esas sustancias o productos que se utilicen en personas, para el diagnóstico, prevención y curación.</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</si>
  <si>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</si>
  <si>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</si>
  <si>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</si>
  <si>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</si>
  <si>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</si>
  <si>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</si>
  <si>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</si>
  <si>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</si>
  <si>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</si>
  <si>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</si>
  <si>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</si>
  <si>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</si>
  <si>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</si>
  <si>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</si>
  <si>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</si>
  <si>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2.99.02</t>
  </si>
  <si>
    <t>Útiles y materiales médico hospitalario</t>
  </si>
  <si>
    <t>Comprende la adquisición de útiles y materiales no capitalizables que se utilizan en las actividades médico-quirúrgicas, de enfermería, farmacia, laboratorio e investigación en general</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</si>
  <si>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</si>
  <si>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</si>
  <si>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</si>
  <si>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</si>
  <si>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</si>
  <si>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</si>
  <si>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</si>
  <si>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</si>
  <si>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</si>
  <si>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2.99.06</t>
  </si>
  <si>
    <t>Útiles y materiales de resguardo y seguridad</t>
  </si>
  <si>
    <t>Comprende la compra de útiles y materiales no capitalizables necesarios para resguardo, defensa y protección de la ciudadanía, así como artículos de seguridad ocupacional como por ejemplo: lentes de protección, orejeras, municiones, cascos, guantes, calzado, cartuchos, mascarillas, chalecos reflectivos, útiles de campaña y afines.</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</si>
  <si>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</si>
  <si>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</si>
  <si>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</si>
  <si>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</si>
  <si>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</si>
  <si>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</si>
  <si>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</si>
  <si>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</si>
  <si>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5.01.02</t>
  </si>
  <si>
    <t>Equipo de transporte</t>
  </si>
  <si>
    <t>Corresponde a la compra de equipo que se utiliza para el traslado de personas y carga por vía terrestre, aérea, marítima y fluvial.</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</si>
  <si>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</si>
  <si>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</si>
  <si>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</si>
  <si>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</si>
  <si>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</si>
  <si>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</si>
  <si>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</si>
  <si>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</si>
  <si>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</si>
  <si>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</si>
  <si>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</si>
  <si>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</si>
  <si>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</si>
  <si>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</si>
  <si>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</si>
  <si>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</si>
  <si>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6.06.01</t>
  </si>
  <si>
    <t>Indemnizaciones</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</si>
  <si>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</si>
  <si>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</si>
  <si>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</si>
  <si>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</si>
  <si>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</si>
  <si>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Para visualizar las subpartidas, debe dar click en el más (+) de la izquierda.</t>
  </si>
  <si>
    <t>Presupuesto de la Superintendencia General de Entidades Financieras para el año 2021</t>
  </si>
  <si>
    <t>6.7.01</t>
  </si>
  <si>
    <t>1.01.02</t>
  </si>
  <si>
    <t>Alquiler de maquinaria, equipo y mobiliario</t>
  </si>
  <si>
    <t>0.01.03</t>
  </si>
  <si>
    <t>Servicios Especiales</t>
  </si>
  <si>
    <t>Remuneración básica o salario base que se otorga al personal profesional, técnico o administrativo contratado para realizar trabajos de carácter especial y temporal, que mantienen un relaciónn laboral por un período determinado.</t>
  </si>
  <si>
    <t>Gastos por alquiler de todo tipo de maquinaria, equipo y mobiliario necesario para realizar las actividades de la institución. Considera además el servicio de operación de los equipos, si así lo consigna el contrato de alquiler.</t>
  </si>
  <si>
    <t>1.02.99</t>
  </si>
  <si>
    <t>Otros servicios básicos</t>
  </si>
  <si>
    <t>Corresponde al pago de servicios básicos no considerados en los conceptos anteriores, por ejemplo los servicios que brindan las municipalidades o el sector privado como recolección de desechos sólidos, asep de vías y sitios públicos, alumbrado público y otros.</t>
  </si>
  <si>
    <t>1.03.04</t>
  </si>
  <si>
    <t>Transporte de bienes</t>
  </si>
  <si>
    <t>Erogaciones por concepto de transporte de carga de objetos y animales, hacia el exterior, desde el exterior o dentro del territorio nacional…Comprende además el servicio de remolque.</t>
  </si>
  <si>
    <t>1.03.03</t>
  </si>
  <si>
    <t>Impresión, encuadernación y otros</t>
  </si>
  <si>
    <t>Contempla gastos por concepto de servicios de impresión, fotocopiado, encuadernación y reproducción de revistas, libros, periódicos, comprobantes, títulos valores, especies fiscales y papelería en general utilizada en la operación propia de las instituciones.</t>
  </si>
  <si>
    <t>1.04.02</t>
  </si>
  <si>
    <t>Servicios Jurídicos</t>
  </si>
  <si>
    <t>Incluye los pagos por servicios profesionales y técnicos para elaborar trabajos en el campo de la abogacía y el notariado.</t>
  </si>
  <si>
    <t>Servicios de desarrollo de sistemas informáticos (consultorías)</t>
  </si>
  <si>
    <t>Servicio de desarrollo de sistemas informáticos</t>
  </si>
  <si>
    <t>Servicios Generales</t>
  </si>
  <si>
    <t>Incluye los gastos por concepto de servicios misceláneos acontratados con personas físicas o jurídicas, para que realicen trabajos de apoyo a las actividades sustantivas de la institución, tales como servicios de vigilancia, de aseo y limpieza, de confección, de lavandería y otros servicios de naturaleza manual.</t>
  </si>
  <si>
    <t>1.04.06</t>
  </si>
  <si>
    <t>5.01.03</t>
  </si>
  <si>
    <t>Equipo de comunicación</t>
  </si>
  <si>
    <t>Erogaciones por concepto de equipo para transmitir y recibir información, haciendo partícipe a terceros mediante comunicaciones telefónicas, satelitales, de microondas, radiales, audiovisuales y otras, ya sea para el desempeño de las labores normales de la entidad o para ser utilizados en labores de capacitación, vigilancia y seguridad o eduación en general.</t>
  </si>
  <si>
    <t>Observaciones de supervisados</t>
  </si>
  <si>
    <t>Análisis de las Observaciones</t>
  </si>
  <si>
    <t>PRESUPUESTO AÑO
2021</t>
  </si>
  <si>
    <t>PRESUPUESTO AÑO
2020</t>
  </si>
  <si>
    <t xml:space="preserve">  ** Explicación del porqué hacer la erogación proporcionado por cada uno</t>
  </si>
  <si>
    <t>Resumen de observaciones</t>
  </si>
  <si>
    <t>Supervisado</t>
  </si>
  <si>
    <t xml:space="preserve">Cómo se atendio </t>
  </si>
  <si>
    <r>
      <rPr>
        <b/>
        <sz val="9"/>
        <rFont val="Arial"/>
        <family val="2"/>
      </rPr>
      <t xml:space="preserve">Cámara de Bancos: </t>
    </r>
    <r>
      <rPr>
        <sz val="9"/>
        <rFont val="Arial"/>
        <family val="2"/>
      </rPr>
      <t>En el presupuesto, se incluye una partida de bienes intangibles con un importante incremento del 330% y no se puede determinar la razón de dicho incremento, por lo que nos parece que el monto de ese incremento amerita su revisión.</t>
    </r>
  </si>
  <si>
    <r>
      <rPr>
        <b/>
        <sz val="9"/>
        <rFont val="Arial"/>
        <family val="2"/>
      </rPr>
      <t>Cámara de Bancos:</t>
    </r>
    <r>
      <rPr>
        <sz val="9"/>
        <rFont val="Arial"/>
        <family val="2"/>
      </rPr>
      <t xml:space="preserve"> Sobre las indemnizaciones de la SUGEF, llama la atención un crecimiento de 537%, es decir un aumento de ¢120.9 millones interanual.
En este punto, recomendamos su revisión, dado el alto incremento presupuestado.</t>
    </r>
  </si>
  <si>
    <r>
      <rPr>
        <b/>
        <sz val="9"/>
        <rFont val="Arial"/>
        <family val="2"/>
      </rPr>
      <t>Cámara de Bancos:</t>
    </r>
    <r>
      <rPr>
        <sz val="9"/>
        <rFont val="Arial"/>
        <family val="2"/>
      </rPr>
      <t xml:space="preserve"> La partida de capacitaciones refleja un incremento de un 43% respecto del
presupuesto 2020. Considerando los efectos de la pandemia y las nuevas modalidades de capacitación virtual que se han venido desarrollando, las cuales implican reducción de costos de viajes, hospedajes y traslados;
pareciera oportuno aprovechar esas nuevas modalidades y revisar este sustancial incremento.</t>
    </r>
  </si>
  <si>
    <r>
      <rPr>
        <b/>
        <sz val="9"/>
        <rFont val="Arial"/>
        <family val="2"/>
      </rPr>
      <t>Cámara de Bancos:</t>
    </r>
    <r>
      <rPr>
        <sz val="9"/>
        <rFont val="Arial"/>
        <family val="2"/>
      </rPr>
      <t xml:space="preserve"> Adicionalmente, el año anterior se realizó la reubicación de oficinas de las
Superintendencias con el objetivo de maximizar espacios y reducir costos de operación y administrativos; no obstante, los costos presupuestados por concepto de remuneración y servicios no lo reflejan así. Deberían observarse esas reducciones de gastos por esos conceptos.</t>
    </r>
  </si>
  <si>
    <t>Cámara de Bancos</t>
  </si>
  <si>
    <t xml:space="preserve">Observaciones
recibidas </t>
  </si>
  <si>
    <t>Se amplía la información.</t>
  </si>
  <si>
    <t>Temas</t>
  </si>
  <si>
    <t>Remuneraciones, servicios, capacitación, bienes intangibles e indemnizaciones.</t>
  </si>
  <si>
    <t>En la subpartida de indemnizaciones, se incluye una provisión para cubrir eventuales condenatorias en costas relacionadas con procesos judiciales laborales llevados por la Superintendencia y para los cuales no se tiene certeza de la fecha de finalización. Si bien se percibe un aumento muy grande, esto se debe a que los años anteriores, el presupuesto incluido ha sido bajo por lo que cualquier aumento aparenta ser un porcentaje alto. Además, es importante señalar que al ser un tema jurídico, no se puede prescindir de este presupuesto para atender cualquier condenatoria oportunamente, pero esto no significa que se vaya a ejecutar en su totalidad.</t>
  </si>
  <si>
    <t>La subpartida de “Bienes Intangibles” presenta un aumento del 232.22%, equivalente a ¢24.3 millones y corresponde principalmente a la inclusión del mantenimiento de licencias del Software Team Mate. Este es un sistema que utiliza la superintendencia como apoyo en labores de supervisión, el cual permite .Anteriormente no se contemplaba dentro del presupuesto debido a que con la adquisición de las licencias se incluyeron 18 meses de mantenimiento gratuito. Para el 2021 el monto corresponde al 50% (6 meses), para el 2022 se debe incluir el 100% del mantenimiento.</t>
  </si>
  <si>
    <t>La subpartida de Actividades de Capacitación está disminuyendo un 11.90% con respecto al presupuesto del 2020, equivalente a ¢27.4 millones, lo cual es reflejo de que esta superintendencia consideró para la formulación del período 2021 la situación actual generada por la pandemia del COVID-19. El 43% de incremento que indican en la consulta no se refleja en nuestras cifras presupuestarias.</t>
  </si>
  <si>
    <t>Con respecto a esta consulta, es importante indicar que, para la formulación de este presupuesto, la Sugef consideró todas aquellas variables que le permitieran aplicar los principios de austeridad, eficacia y eficiencia en el uso de los fondos públicos y que a la vez no se vieran afectados los servicios públicos que brinda a la ciudadanía, cumpliendo además con los límites de crecimiento impuestos por el Banco Central de Costa Rica, el Consejo Nacional de Supervisión del Sistema Financiero y la Ley Reguladora del Mercado de Valores (art. 174), los cuales se detallan a continuación: 
a) Presupuesto de Operación: Decrece -5,84% (lineamiento BCCR y CONASSIF: Crecimiento 0% )
b) Ley Reguladora del Mercado de Valores (Art. 174): Gasto corriente decrece -0,41% (límite máximo permitido: 3.58%)
Además, es importante indicar que para el 2021 la Sugef eliminó 7 plazas de servicios especiales, lo que equivale a una disminución del 3% en el presupuesto de remuneraciones.</t>
  </si>
  <si>
    <t>Con respecto a esta consulta, es importante indicar que, para la formulación de este presupuesto, la Sugef consideró todas aquellas variables que le permitieran aplicar los principios de austeridad, eficacia y eficiencia en el uso de los fondos públicos y que a la vez no se vieran afectados los servicios públicos que brinda a la ciudadanía, cumpliendo además con los límites de crecimiento impuestos por el Banco Central de Costa Rica, el Consejo Nacional de Supervisión del Sistema Financiero y la Ley Reguladora del Mercado de Valores (art. 174), los cuales se detallan a continuación:
a) Presupuesto de Operación: Decrece -5,84% (lineamiento BCCR y CONASSIF: Crecimiento 0% )
b) Ley Reguladora del Mercado de Valores (Art. 174): Gasto corriente decrece -0,41% (límite máximo permitido: 3.58%)
El costo de alquiler de edificio, está disminuyendo un 11.36% con respecto al 2020.</t>
  </si>
  <si>
    <t>Con respecto a esta consulta, es importante indicar que, para la formulación de este presupuesto, la Sugef consideró todas aquellas variables que le permitieran aplicar los principios de austeridad, eficacia y eficiencia en el uso de los fondos públicos y que a la vez no se vieran afectados los servicios públicos que brinda a la ciudadanía, cumpliendo además con los límites de crecimiento impuestos por el Banco Central de Costa Rica, el Consejo Nacional de Supervisión del Sistema Financiero y la Ley Reguladora del Mercado de Valores (art. 174), los cuales se detallan a continuación:
a) Presupuesto de Operación: Decrece -5,84% (lineamiento BCCR y CONASSIF: Crecimiento 0% )
b) Ley Reguladora del Mercado de Valores (Art. 174): Gasto corriente decrece -0,41% (límite máximo permitido: 3.58%)
Además, es importante indicar que los servicios administrativos disminuyen un 19.25% con respecto al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</si>
</sst>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quot;¢&quot;#,##0.00_);[Red]\(&quot;¢&quot;#,##0.00\)"/>
    <numFmt numFmtId="165" formatCode="&quot;₡&quot;#,##0.00"/>
  </numFmts>
  <fonts count="14" x14ac:knownFonts="1">
    <font>
      <sz val="10"/>
      <name val="Arial"/>
      <family val="2"/>
    </font>
    <font>
      <sz val="11"/>
      <color theme="1"/>
      <name val="Calibri"/>
      <family val="2"/>
      <scheme val="minor"/>
    </font>
    <font>
      <sz val="10"/>
      <name val="Arial"/>
      <family val="2"/>
    </font>
    <font>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i/>
      <sz val="10"/>
      <color theme="8" tint="-0.249977111117893"/>
      <name val="Arial"/>
      <family val="2"/>
    </font>
    <font>
      <sz val="11"/>
      <color theme="1"/>
      <name val="Times New Roman"/>
      <family val="1"/>
    </font>
    <font>
      <b/>
      <sz val="11"/>
      <color theme="1"/>
      <name val="Times New Roman"/>
      <family val="1"/>
    </font>
  </fonts>
  <fills count="5">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style="double">
        <color rgb="FF0070C0"/>
      </left>
      <right/>
      <top style="double">
        <color rgb="FF0070C0"/>
      </top>
      <bottom style="thick">
        <color theme="4" tint="-0.24994659260841701"/>
      </bottom>
      <diagonal/>
    </border>
    <border>
      <left style="double">
        <color rgb="FF0070C0"/>
      </left>
      <right/>
      <top style="double">
        <color rgb="FF0070C0"/>
      </top>
      <bottom style="double">
        <color rgb="FF0070C0"/>
      </bottom>
      <diagonal/>
    </border>
    <border>
      <left style="double">
        <color rgb="FF0070C0"/>
      </left>
      <right style="double">
        <color rgb="FF0070C0"/>
      </right>
      <top style="double">
        <color rgb="FF0070C0"/>
      </top>
      <bottom style="double">
        <color rgb="FF0070C0"/>
      </bottom>
      <diagonal/>
    </border>
    <border>
      <left/>
      <right/>
      <top style="double">
        <color rgb="FF0070C0"/>
      </top>
      <bottom style="double">
        <color rgb="FF0070C0"/>
      </bottom>
      <diagonal/>
    </border>
    <border>
      <left style="double">
        <color rgb="FF0070C0"/>
      </left>
      <right/>
      <top style="thick">
        <color theme="4" tint="-0.24994659260841701"/>
      </top>
      <bottom style="double">
        <color rgb="FF0070C0"/>
      </bottom>
      <diagonal/>
    </border>
    <border>
      <left style="double">
        <color rgb="FF0070C0"/>
      </left>
      <right style="thin">
        <color theme="4" tint="-0.24994659260841701"/>
      </right>
      <top style="double">
        <color rgb="FF0070C0"/>
      </top>
      <bottom style="double">
        <color rgb="FF0070C0"/>
      </bottom>
      <diagonal/>
    </border>
    <border>
      <left style="thin">
        <color theme="4" tint="-0.24994659260841701"/>
      </left>
      <right style="thin">
        <color theme="4" tint="-0.24994659260841701"/>
      </right>
      <top style="double">
        <color rgb="FF0070C0"/>
      </top>
      <bottom style="double">
        <color rgb="FF0070C0"/>
      </bottom>
      <diagonal/>
    </border>
    <border>
      <left style="thin">
        <color theme="4" tint="-0.24994659260841701"/>
      </left>
      <right style="double">
        <color rgb="FF0070C0"/>
      </right>
      <top style="double">
        <color rgb="FF0070C0"/>
      </top>
      <bottom style="double">
        <color rgb="FF0070C0"/>
      </bottom>
      <diagonal/>
    </border>
    <border>
      <left/>
      <right style="double">
        <color rgb="FF0070C0"/>
      </right>
      <top style="double">
        <color rgb="FF0070C0"/>
      </top>
      <bottom style="double">
        <color rgb="FF0070C0"/>
      </bottom>
      <diagonal/>
    </border>
    <border>
      <left/>
      <right style="double">
        <color theme="4" tint="-0.249977111117893"/>
      </right>
      <top/>
      <bottom style="double">
        <color theme="4" tint="-0.249977111117893"/>
      </bottom>
      <diagonal/>
    </border>
    <border>
      <left/>
      <right style="double">
        <color rgb="FF0070C0"/>
      </right>
      <top/>
      <bottom style="double">
        <color theme="4" tint="-0.249977111117893"/>
      </bottom>
      <diagonal/>
    </border>
    <border>
      <left/>
      <right/>
      <top style="double">
        <color rgb="FF0070C0"/>
      </top>
      <bottom/>
      <diagonal/>
    </border>
    <border>
      <left style="thin">
        <color indexed="64"/>
      </left>
      <right/>
      <top style="thin">
        <color indexed="64"/>
      </top>
      <bottom/>
      <diagonal/>
    </border>
    <border>
      <left style="double">
        <color rgb="FF0070C0"/>
      </left>
      <right style="thin">
        <color indexed="64"/>
      </right>
      <top style="double">
        <color rgb="FF0070C0"/>
      </top>
      <bottom style="double">
        <color rgb="FF0070C0"/>
      </bottom>
      <diagonal/>
    </border>
    <border>
      <left style="double">
        <color rgb="FF0070C0"/>
      </left>
      <right/>
      <top/>
      <bottom/>
      <diagonal/>
    </border>
    <border>
      <left style="thin">
        <color indexed="64"/>
      </left>
      <right/>
      <top style="double">
        <color rgb="FF0070C0"/>
      </top>
      <bottom style="double">
        <color rgb="FF0070C0"/>
      </bottom>
      <diagonal/>
    </border>
    <border>
      <left style="thin">
        <color theme="4" tint="-0.24994659260841701"/>
      </left>
      <right/>
      <top style="double">
        <color rgb="FF0070C0"/>
      </top>
      <bottom style="double">
        <color rgb="FF0070C0"/>
      </bottom>
      <diagonal/>
    </border>
  </borders>
  <cellStyleXfs count="24">
    <xf numFmtId="0" fontId="0" fillId="0" borderId="0"/>
    <xf numFmtId="9" fontId="2" fillId="0" borderId="0" applyFont="0" applyFill="0" applyBorder="0" applyAlignment="0" applyProtection="0"/>
    <xf numFmtId="0" fontId="2" fillId="0" borderId="0"/>
    <xf numFmtId="0" fontId="2" fillId="0" borderId="0"/>
    <xf numFmtId="0" fontId="2" fillId="0" borderId="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cellStyleXfs>
  <cellXfs count="59">
    <xf numFmtId="0" fontId="0" fillId="0" borderId="0" xfId="0"/>
    <xf numFmtId="0" fontId="3" fillId="0" borderId="0" xfId="0" applyFont="1" applyAlignment="1">
      <alignment horizontal="center"/>
    </xf>
    <xf numFmtId="0" fontId="3" fillId="0" borderId="0" xfId="0" applyFont="1"/>
    <xf numFmtId="0" fontId="2" fillId="0" borderId="0" xfId="0" applyFont="1"/>
    <xf numFmtId="0" fontId="5" fillId="0" borderId="0" xfId="0" applyFont="1" applyAlignment="1">
      <alignment horizontal="center" vertical="center"/>
    </xf>
    <xf numFmtId="0" fontId="5" fillId="0" borderId="0" xfId="0" applyFont="1" applyAlignment="1">
      <alignment horizontal="centerContinuous" vertical="center" wrapText="1"/>
    </xf>
    <xf numFmtId="164" fontId="5" fillId="0" borderId="0" xfId="0" applyNumberFormat="1" applyFont="1" applyAlignment="1">
      <alignment horizontal="centerContinuous" vertical="center" wrapText="1"/>
    </xf>
    <xf numFmtId="0" fontId="2" fillId="0" borderId="0" xfId="0" applyFont="1" applyAlignment="1">
      <alignment horizontal="center" vertical="top"/>
    </xf>
    <xf numFmtId="0" fontId="2" fillId="0" borderId="0" xfId="0" applyFont="1" applyAlignment="1">
      <alignment vertical="top" wrapText="1"/>
    </xf>
    <xf numFmtId="0" fontId="9" fillId="0" borderId="0" xfId="0" applyFont="1" applyAlignment="1">
      <alignment vertical="top" wrapText="1"/>
    </xf>
    <xf numFmtId="0" fontId="9" fillId="0" borderId="0" xfId="0" applyFont="1"/>
    <xf numFmtId="4" fontId="2" fillId="0" borderId="0" xfId="0" applyNumberFormat="1" applyFont="1" applyAlignment="1">
      <alignment vertical="top" wrapText="1"/>
    </xf>
    <xf numFmtId="10" fontId="2" fillId="0" borderId="0" xfId="1" applyNumberFormat="1" applyFont="1"/>
    <xf numFmtId="0" fontId="2" fillId="0" borderId="0" xfId="0" applyFont="1" applyAlignment="1">
      <alignment wrapText="1"/>
    </xf>
    <xf numFmtId="0" fontId="2" fillId="0" borderId="0" xfId="0" applyFont="1"/>
    <xf numFmtId="0" fontId="2" fillId="0" borderId="0" xfId="0" applyFont="1" applyAlignment="1">
      <alignment vertical="top" wrapText="1"/>
    </xf>
    <xf numFmtId="0" fontId="2" fillId="0" borderId="0" xfId="0" applyFont="1" applyAlignment="1">
      <alignment horizontal="center" vertical="top"/>
    </xf>
    <xf numFmtId="0" fontId="9" fillId="0" borderId="0" xfId="0" applyFont="1"/>
    <xf numFmtId="10" fontId="2" fillId="0" borderId="0" xfId="1" applyNumberFormat="1" applyFont="1"/>
    <xf numFmtId="10" fontId="2" fillId="0" borderId="0" xfId="0" applyNumberFormat="1" applyFont="1"/>
    <xf numFmtId="0" fontId="0" fillId="0" borderId="0" xfId="0"/>
    <xf numFmtId="0" fontId="9" fillId="0" borderId="0" xfId="0" applyFont="1" applyAlignment="1">
      <alignment vertical="top" wrapText="1"/>
    </xf>
    <xf numFmtId="0" fontId="9" fillId="0" borderId="0" xfId="0" applyFont="1"/>
    <xf numFmtId="4" fontId="2" fillId="0" borderId="0" xfId="0" applyNumberFormat="1" applyFont="1" applyAlignment="1">
      <alignment vertical="top" wrapText="1"/>
    </xf>
    <xf numFmtId="10" fontId="2" fillId="0" borderId="0" xfId="1" applyNumberFormat="1" applyFont="1"/>
    <xf numFmtId="0" fontId="12" fillId="4" borderId="0" xfId="23" applyFont="1" applyFill="1"/>
    <xf numFmtId="0" fontId="12" fillId="4" borderId="0" xfId="23" applyFont="1" applyFill="1" applyBorder="1"/>
    <xf numFmtId="0" fontId="13" fillId="4" borderId="0" xfId="23" applyFont="1" applyFill="1" applyBorder="1"/>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6" fillId="3" borderId="5"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165" fontId="7" fillId="3" borderId="7" xfId="0" applyNumberFormat="1" applyFont="1" applyFill="1" applyBorder="1" applyAlignment="1">
      <alignment horizontal="right" vertical="center" wrapText="1"/>
    </xf>
    <xf numFmtId="165" fontId="7" fillId="3" borderId="8" xfId="0" applyNumberFormat="1" applyFont="1" applyFill="1" applyBorder="1" applyAlignment="1">
      <alignment horizontal="right" vertical="center" wrapText="1"/>
    </xf>
    <xf numFmtId="10" fontId="7" fillId="3" borderId="9" xfId="1" applyNumberFormat="1" applyFont="1" applyFill="1" applyBorder="1" applyAlignment="1">
      <alignment horizontal="center" vertical="center" wrapText="1"/>
    </xf>
    <xf numFmtId="0" fontId="2" fillId="3" borderId="9" xfId="0" applyFont="1" applyFill="1" applyBorder="1"/>
    <xf numFmtId="0" fontId="8" fillId="0" borderId="3" xfId="0" applyFont="1" applyBorder="1" applyAlignment="1">
      <alignment horizontal="center" vertical="center" wrapText="1"/>
    </xf>
    <xf numFmtId="0" fontId="8" fillId="0" borderId="9" xfId="0" applyFont="1" applyBorder="1" applyAlignment="1">
      <alignment vertical="center" wrapText="1"/>
    </xf>
    <xf numFmtId="165" fontId="4" fillId="0" borderId="10" xfId="0" applyNumberFormat="1" applyFont="1" applyBorder="1" applyAlignment="1">
      <alignment vertical="center" wrapText="1"/>
    </xf>
    <xf numFmtId="165" fontId="4" fillId="0" borderId="11" xfId="0" applyNumberFormat="1" applyFont="1" applyBorder="1" applyAlignment="1">
      <alignment vertical="center" wrapText="1"/>
    </xf>
    <xf numFmtId="10" fontId="4" fillId="0" borderId="3" xfId="1"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5" xfId="0" applyFont="1" applyBorder="1"/>
    <xf numFmtId="165" fontId="7" fillId="3" borderId="17" xfId="0" applyNumberFormat="1" applyFont="1" applyFill="1" applyBorder="1" applyAlignment="1">
      <alignment horizontal="right" vertical="center" wrapText="1"/>
    </xf>
    <xf numFmtId="0" fontId="0"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left"/>
    </xf>
    <xf numFmtId="0" fontId="5"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Font="1" applyAlignment="1">
      <alignment horizontal="left"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24">
    <cellStyle name="Millares [0] 2" xfId="9"/>
    <cellStyle name="Millares [0] 3" xfId="5"/>
    <cellStyle name="Millares 10" xfId="19"/>
    <cellStyle name="Millares 11" xfId="20"/>
    <cellStyle name="Millares 12" xfId="21"/>
    <cellStyle name="Millares 13" xfId="22"/>
    <cellStyle name="Millares 2" xfId="8"/>
    <cellStyle name="Millares 3" xfId="13"/>
    <cellStyle name="Millares 4" xfId="16"/>
    <cellStyle name="Millares 5" xfId="15"/>
    <cellStyle name="Millares 6" xfId="18"/>
    <cellStyle name="Millares 7" xfId="17"/>
    <cellStyle name="Millares 8" xfId="12"/>
    <cellStyle name="Millares 9" xfId="14"/>
    <cellStyle name="Normal" xfId="0" builtinId="0"/>
    <cellStyle name="Normal 2" xfId="2"/>
    <cellStyle name="Normal 2 3" xfId="3"/>
    <cellStyle name="Normal 2 8 3 4 2 3 2 2" xfId="6"/>
    <cellStyle name="Normal 2 8 3 4 2 3 2 2 2" xfId="10"/>
    <cellStyle name="Normal 2 8 3 4 2 3 2 2 4" xfId="7"/>
    <cellStyle name="Normal 2 8 3 4 2 3 2 2 4 2" xfId="11"/>
    <cellStyle name="Normal 3" xfId="4"/>
    <cellStyle name="Normal 4" xfId="2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1682027</xdr:colOff>
      <xdr:row>0</xdr:row>
      <xdr:rowOff>71301</xdr:rowOff>
    </xdr:from>
    <xdr:to>
      <xdr:col>9</xdr:col>
      <xdr:colOff>977480</xdr:colOff>
      <xdr:row>5</xdr:row>
      <xdr:rowOff>142134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2413" y="71301"/>
          <a:ext cx="2109658" cy="9800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95"/>
  <sheetViews>
    <sheetView showGridLines="0" tabSelected="1" zoomScale="110" zoomScaleNormal="110" workbookViewId="0">
      <pane xSplit="3" ySplit="8" topLeftCell="G9" activePane="bottomRight" state="frozen"/>
      <selection pane="topRight" activeCell="E1" sqref="E1"/>
      <selection pane="bottomLeft" activeCell="A8" sqref="A8"/>
      <selection pane="bottomRight" activeCell="I2" sqref="I2"/>
    </sheetView>
  </sheetViews>
  <sheetFormatPr baseColWidth="10" defaultColWidth="11.42578125" defaultRowHeight="12.75" outlineLevelRow="1" x14ac:dyDescent="0.2"/>
  <cols>
    <col min="1" max="1" width="3.28515625" style="3" customWidth="1"/>
    <col min="2" max="2" width="8.85546875" style="7" customWidth="1"/>
    <col min="3" max="3" width="37.5703125" style="8" customWidth="1"/>
    <col min="4" max="4" width="50.28515625" style="8" hidden="1" customWidth="1"/>
    <col min="5" max="6" width="19.140625" style="8" customWidth="1"/>
    <col min="7" max="7" width="15.140625" style="8" customWidth="1"/>
    <col min="8" max="8" width="16.140625" style="3" customWidth="1"/>
    <col min="9" max="9" width="42.140625" style="3" customWidth="1"/>
    <col min="10" max="10" width="67.140625" style="3" customWidth="1"/>
    <col min="11" max="16384" width="11.42578125" style="3"/>
  </cols>
  <sheetData>
    <row r="3" spans="2:11" s="2" customFormat="1" ht="15" x14ac:dyDescent="0.2">
      <c r="B3" s="1"/>
    </row>
    <row r="4" spans="2:11" s="2" customFormat="1" ht="18" x14ac:dyDescent="0.2">
      <c r="B4" s="54" t="s">
        <v>195</v>
      </c>
      <c r="C4" s="54"/>
      <c r="D4" s="54"/>
      <c r="E4" s="54"/>
      <c r="F4" s="54"/>
      <c r="G4" s="54"/>
      <c r="H4" s="54"/>
      <c r="I4" s="54"/>
    </row>
    <row r="5" spans="2:11" x14ac:dyDescent="0.2">
      <c r="B5" s="53"/>
      <c r="C5" s="53"/>
      <c r="D5" s="53"/>
      <c r="E5" s="53"/>
      <c r="F5" s="53"/>
      <c r="G5" s="53"/>
      <c r="H5" s="53"/>
    </row>
    <row r="6" spans="2:11" ht="18.75" thickBot="1" x14ac:dyDescent="0.25">
      <c r="B6" s="4"/>
      <c r="C6" s="5"/>
      <c r="D6" s="5"/>
      <c r="E6" s="6"/>
      <c r="F6" s="6"/>
      <c r="G6" s="6"/>
    </row>
    <row r="7" spans="2:11" ht="48" customHeight="1" thickTop="1" thickBot="1" x14ac:dyDescent="0.25">
      <c r="B7" s="28" t="s">
        <v>0</v>
      </c>
      <c r="C7" s="29" t="s">
        <v>1</v>
      </c>
      <c r="D7" s="30" t="s">
        <v>2</v>
      </c>
      <c r="E7" s="30" t="s">
        <v>225</v>
      </c>
      <c r="F7" s="30" t="s">
        <v>226</v>
      </c>
      <c r="G7" s="30" t="s">
        <v>3</v>
      </c>
      <c r="H7" s="31" t="s">
        <v>4</v>
      </c>
      <c r="I7" s="32" t="s">
        <v>223</v>
      </c>
      <c r="J7" s="32" t="s">
        <v>224</v>
      </c>
    </row>
    <row r="8" spans="2:11" ht="14.25" thickTop="1" thickBot="1" x14ac:dyDescent="0.25">
      <c r="B8" s="33" t="s">
        <v>5</v>
      </c>
      <c r="C8" s="34" t="s">
        <v>6</v>
      </c>
      <c r="D8" s="35"/>
      <c r="E8" s="35">
        <f>SUM(E9:E26)</f>
        <v>8372053603.3600006</v>
      </c>
      <c r="F8" s="36">
        <f>SUM(F9:F26)</f>
        <v>8589511123.9399996</v>
      </c>
      <c r="G8" s="36">
        <f>+E8-F8</f>
        <v>-217457520.57999897</v>
      </c>
      <c r="H8" s="37">
        <f>+E8/F8-1</f>
        <v>-2.5316635305811408E-2</v>
      </c>
      <c r="I8" s="38"/>
      <c r="J8" s="49"/>
      <c r="K8" s="48"/>
    </row>
    <row r="9" spans="2:11" s="13" customFormat="1" ht="223.5" customHeight="1" outlineLevel="1" thickTop="1" thickBot="1" x14ac:dyDescent="0.25">
      <c r="B9" s="39" t="s">
        <v>7</v>
      </c>
      <c r="C9" s="40" t="s">
        <v>8</v>
      </c>
      <c r="D9" s="41" t="s">
        <v>9</v>
      </c>
      <c r="E9" s="41">
        <v>3791714056.3199997</v>
      </c>
      <c r="F9" s="42">
        <v>3754895175</v>
      </c>
      <c r="G9" s="42">
        <f>+E9-F9</f>
        <v>36818881.319999695</v>
      </c>
      <c r="H9" s="43">
        <f>+E9/F9-1</f>
        <v>9.8055683591751208E-3</v>
      </c>
      <c r="I9" s="40" t="s">
        <v>234</v>
      </c>
      <c r="J9" s="40" t="s">
        <v>243</v>
      </c>
    </row>
    <row r="10" spans="2:11" s="13" customFormat="1" ht="49.5" outlineLevel="1" thickTop="1" thickBot="1" x14ac:dyDescent="0.25">
      <c r="B10" s="39" t="s">
        <v>199</v>
      </c>
      <c r="C10" s="40" t="s">
        <v>200</v>
      </c>
      <c r="D10" s="41" t="s">
        <v>201</v>
      </c>
      <c r="E10" s="41">
        <v>441988872</v>
      </c>
      <c r="F10" s="42">
        <v>603514652</v>
      </c>
      <c r="G10" s="42">
        <f>+E10-F10</f>
        <v>-161525780</v>
      </c>
      <c r="H10" s="43">
        <f>+E10/F10-1</f>
        <v>-0.26764185337458879</v>
      </c>
      <c r="I10" s="40"/>
      <c r="J10" s="40"/>
    </row>
    <row r="11" spans="2:11" s="13" customFormat="1" ht="61.5" outlineLevel="1" thickTop="1" thickBot="1" x14ac:dyDescent="0.25">
      <c r="B11" s="39" t="s">
        <v>10</v>
      </c>
      <c r="C11" s="40" t="s">
        <v>11</v>
      </c>
      <c r="D11" s="41" t="s">
        <v>12</v>
      </c>
      <c r="E11" s="41">
        <v>2000000</v>
      </c>
      <c r="F11" s="42">
        <v>3000000</v>
      </c>
      <c r="G11" s="42">
        <f t="shared" ref="G11:G28" si="0">+E11-F11</f>
        <v>-1000000</v>
      </c>
      <c r="H11" s="43">
        <f t="shared" ref="H11:H75" si="1">+E11/F11-1</f>
        <v>-0.33333333333333337</v>
      </c>
      <c r="I11" s="40"/>
      <c r="J11" s="40"/>
    </row>
    <row r="12" spans="2:11" s="13" customFormat="1" ht="57" customHeight="1" outlineLevel="1" thickTop="1" thickBot="1" x14ac:dyDescent="0.25">
      <c r="B12" s="39" t="s">
        <v>13</v>
      </c>
      <c r="C12" s="40" t="s">
        <v>14</v>
      </c>
      <c r="D12" s="41" t="s">
        <v>15</v>
      </c>
      <c r="E12" s="41">
        <v>20000000</v>
      </c>
      <c r="F12" s="42">
        <v>40000000</v>
      </c>
      <c r="G12" s="42">
        <f t="shared" si="0"/>
        <v>-20000000</v>
      </c>
      <c r="H12" s="43">
        <f t="shared" si="1"/>
        <v>-0.5</v>
      </c>
      <c r="I12" s="40"/>
      <c r="J12" s="40"/>
    </row>
    <row r="13" spans="2:11" s="13" customFormat="1" ht="61.5" outlineLevel="1" thickTop="1" thickBot="1" x14ac:dyDescent="0.25">
      <c r="B13" s="39" t="s">
        <v>16</v>
      </c>
      <c r="C13" s="40" t="s">
        <v>17</v>
      </c>
      <c r="D13" s="41" t="s">
        <v>18</v>
      </c>
      <c r="E13" s="41">
        <v>1266681834.1199999</v>
      </c>
      <c r="F13" s="42">
        <v>1283244682.2</v>
      </c>
      <c r="G13" s="42">
        <f t="shared" si="0"/>
        <v>-16562848.080000162</v>
      </c>
      <c r="H13" s="43">
        <f t="shared" si="1"/>
        <v>-1.2907006987634473E-2</v>
      </c>
      <c r="I13" s="40"/>
      <c r="J13" s="40"/>
    </row>
    <row r="14" spans="2:11" s="13" customFormat="1" ht="49.5" outlineLevel="1" thickTop="1" thickBot="1" x14ac:dyDescent="0.25">
      <c r="B14" s="39" t="s">
        <v>19</v>
      </c>
      <c r="C14" s="40" t="s">
        <v>20</v>
      </c>
      <c r="D14" s="41" t="s">
        <v>21</v>
      </c>
      <c r="E14" s="41">
        <v>57961649.159999996</v>
      </c>
      <c r="F14" s="42">
        <v>60498300.200000003</v>
      </c>
      <c r="G14" s="42">
        <f t="shared" si="0"/>
        <v>-2536651.0400000066</v>
      </c>
      <c r="H14" s="43">
        <f t="shared" si="1"/>
        <v>-4.1929294403547646E-2</v>
      </c>
      <c r="I14" s="40"/>
      <c r="J14" s="40"/>
    </row>
    <row r="15" spans="2:11" s="13" customFormat="1" ht="61.5" outlineLevel="1" thickTop="1" thickBot="1" x14ac:dyDescent="0.25">
      <c r="B15" s="39" t="s">
        <v>22</v>
      </c>
      <c r="C15" s="40" t="s">
        <v>23</v>
      </c>
      <c r="D15" s="41" t="s">
        <v>24</v>
      </c>
      <c r="E15" s="41">
        <v>497755621.56</v>
      </c>
      <c r="F15" s="42">
        <v>511304579.48000002</v>
      </c>
      <c r="G15" s="42">
        <f t="shared" si="0"/>
        <v>-13548957.920000017</v>
      </c>
      <c r="H15" s="43">
        <f t="shared" si="1"/>
        <v>-2.6498800252834465E-2</v>
      </c>
      <c r="I15" s="40"/>
      <c r="J15" s="40"/>
    </row>
    <row r="16" spans="2:11" s="13" customFormat="1" ht="85.5" outlineLevel="1" thickTop="1" thickBot="1" x14ac:dyDescent="0.25">
      <c r="B16" s="39" t="s">
        <v>25</v>
      </c>
      <c r="C16" s="40" t="s">
        <v>26</v>
      </c>
      <c r="D16" s="41" t="s">
        <v>27</v>
      </c>
      <c r="E16" s="41">
        <v>195041623.32000002</v>
      </c>
      <c r="F16" s="42">
        <v>197190886.31999999</v>
      </c>
      <c r="G16" s="42">
        <f t="shared" si="0"/>
        <v>-2149262.9999999702</v>
      </c>
      <c r="H16" s="43">
        <f t="shared" si="1"/>
        <v>-1.089940331477679E-2</v>
      </c>
      <c r="I16" s="40"/>
      <c r="J16" s="40"/>
    </row>
    <row r="17" spans="2:10" s="13" customFormat="1" ht="85.5" outlineLevel="1" thickTop="1" thickBot="1" x14ac:dyDescent="0.25">
      <c r="B17" s="39" t="s">
        <v>28</v>
      </c>
      <c r="C17" s="40" t="s">
        <v>29</v>
      </c>
      <c r="D17" s="41" t="s">
        <v>30</v>
      </c>
      <c r="E17" s="41">
        <v>197681813.88000003</v>
      </c>
      <c r="F17" s="42">
        <v>193313712.56</v>
      </c>
      <c r="G17" s="42">
        <f t="shared" si="0"/>
        <v>4368101.3200000226</v>
      </c>
      <c r="H17" s="43">
        <f t="shared" si="1"/>
        <v>2.2595920703991856E-2</v>
      </c>
      <c r="I17" s="40"/>
      <c r="J17" s="40"/>
    </row>
    <row r="18" spans="2:10" s="13" customFormat="1" ht="121.5" outlineLevel="1" thickTop="1" thickBot="1" x14ac:dyDescent="0.25">
      <c r="B18" s="39" t="s">
        <v>31</v>
      </c>
      <c r="C18" s="40" t="s">
        <v>32</v>
      </c>
      <c r="D18" s="41" t="s">
        <v>33</v>
      </c>
      <c r="E18" s="41">
        <v>552508960.79999983</v>
      </c>
      <c r="F18" s="42">
        <v>567548310.39999998</v>
      </c>
      <c r="G18" s="42">
        <f t="shared" si="0"/>
        <v>-15039349.600000143</v>
      </c>
      <c r="H18" s="43">
        <f t="shared" si="1"/>
        <v>-2.6498800761825203E-2</v>
      </c>
      <c r="I18" s="40"/>
      <c r="J18" s="40"/>
    </row>
    <row r="19" spans="2:10" s="13" customFormat="1" ht="73.5" outlineLevel="1" thickTop="1" thickBot="1" x14ac:dyDescent="0.25">
      <c r="B19" s="39" t="s">
        <v>34</v>
      </c>
      <c r="C19" s="40" t="s">
        <v>35</v>
      </c>
      <c r="D19" s="41" t="s">
        <v>36</v>
      </c>
      <c r="E19" s="41">
        <v>29865349.559999995</v>
      </c>
      <c r="F19" s="42">
        <v>30678287.23</v>
      </c>
      <c r="G19" s="42">
        <f t="shared" si="0"/>
        <v>-812937.67000000551</v>
      </c>
      <c r="H19" s="43">
        <f t="shared" si="1"/>
        <v>-2.6498795839066336E-2</v>
      </c>
      <c r="I19" s="40"/>
      <c r="J19" s="40"/>
    </row>
    <row r="20" spans="2:10" s="13" customFormat="1" ht="49.5" outlineLevel="1" thickTop="1" thickBot="1" x14ac:dyDescent="0.25">
      <c r="B20" s="39" t="s">
        <v>37</v>
      </c>
      <c r="C20" s="40" t="s">
        <v>38</v>
      </c>
      <c r="D20" s="41" t="s">
        <v>39</v>
      </c>
      <c r="E20" s="41">
        <v>89596047.719999999</v>
      </c>
      <c r="F20" s="42">
        <v>92034861.219999999</v>
      </c>
      <c r="G20" s="42">
        <f t="shared" si="0"/>
        <v>-2438813.5</v>
      </c>
      <c r="H20" s="43">
        <f t="shared" si="1"/>
        <v>-2.6498801298458718E-2</v>
      </c>
      <c r="I20" s="40"/>
      <c r="J20" s="40"/>
    </row>
    <row r="21" spans="2:10" s="13" customFormat="1" ht="61.5" outlineLevel="1" thickTop="1" thickBot="1" x14ac:dyDescent="0.25">
      <c r="B21" s="39" t="s">
        <v>40</v>
      </c>
      <c r="C21" s="40" t="s">
        <v>41</v>
      </c>
      <c r="D21" s="41" t="s">
        <v>42</v>
      </c>
      <c r="E21" s="41">
        <v>298653492.48000002</v>
      </c>
      <c r="F21" s="42">
        <v>306782870.39999998</v>
      </c>
      <c r="G21" s="42">
        <f t="shared" si="0"/>
        <v>-8129377.9199999571</v>
      </c>
      <c r="H21" s="43">
        <f t="shared" si="1"/>
        <v>-2.6498799979935095E-2</v>
      </c>
      <c r="I21" s="40"/>
      <c r="J21" s="40"/>
    </row>
    <row r="22" spans="2:10" s="13" customFormat="1" ht="85.5" outlineLevel="1" thickTop="1" thickBot="1" x14ac:dyDescent="0.25">
      <c r="B22" s="39" t="s">
        <v>43</v>
      </c>
      <c r="C22" s="40" t="s">
        <v>44</v>
      </c>
      <c r="D22" s="41" t="s">
        <v>45</v>
      </c>
      <c r="E22" s="41">
        <v>29865349.559999995</v>
      </c>
      <c r="F22" s="42">
        <v>30678287.219999999</v>
      </c>
      <c r="G22" s="42">
        <f t="shared" si="0"/>
        <v>-812937.66000000387</v>
      </c>
      <c r="H22" s="43">
        <f t="shared" si="1"/>
        <v>-2.6498795521740504E-2</v>
      </c>
      <c r="I22" s="40"/>
      <c r="J22" s="40"/>
    </row>
    <row r="23" spans="2:10" s="13" customFormat="1" ht="61.5" outlineLevel="1" thickTop="1" thickBot="1" x14ac:dyDescent="0.25">
      <c r="B23" s="39" t="s">
        <v>46</v>
      </c>
      <c r="C23" s="40" t="s">
        <v>47</v>
      </c>
      <c r="D23" s="41" t="s">
        <v>48</v>
      </c>
      <c r="E23" s="41">
        <v>313586167.31999999</v>
      </c>
      <c r="F23" s="42">
        <v>311691396.48000002</v>
      </c>
      <c r="G23" s="42">
        <f t="shared" si="0"/>
        <v>1894770.8399999738</v>
      </c>
      <c r="H23" s="43">
        <f t="shared" si="1"/>
        <v>6.0789962809306708E-3</v>
      </c>
      <c r="I23" s="40"/>
      <c r="J23" s="40"/>
    </row>
    <row r="24" spans="2:10" s="13" customFormat="1" ht="121.5" outlineLevel="1" thickTop="1" thickBot="1" x14ac:dyDescent="0.25">
      <c r="B24" s="39" t="s">
        <v>49</v>
      </c>
      <c r="C24" s="40" t="s">
        <v>50</v>
      </c>
      <c r="D24" s="41" t="s">
        <v>51</v>
      </c>
      <c r="E24" s="41">
        <v>89596047.719999999</v>
      </c>
      <c r="F24" s="42">
        <v>92034861.209999993</v>
      </c>
      <c r="G24" s="42">
        <f t="shared" si="0"/>
        <v>-2438813.4899999946</v>
      </c>
      <c r="H24" s="43">
        <f t="shared" si="1"/>
        <v>-2.649880119268333E-2</v>
      </c>
      <c r="I24" s="40"/>
      <c r="J24" s="40"/>
    </row>
    <row r="25" spans="2:10" s="13" customFormat="1" ht="109.5" outlineLevel="1" thickTop="1" thickBot="1" x14ac:dyDescent="0.25">
      <c r="B25" s="39" t="s">
        <v>52</v>
      </c>
      <c r="C25" s="40" t="s">
        <v>53</v>
      </c>
      <c r="D25" s="41" t="s">
        <v>54</v>
      </c>
      <c r="E25" s="41">
        <v>179192095.07999998</v>
      </c>
      <c r="F25" s="42">
        <v>184069722.22</v>
      </c>
      <c r="G25" s="42">
        <f t="shared" si="0"/>
        <v>-4877627.1400000155</v>
      </c>
      <c r="H25" s="43">
        <f t="shared" si="1"/>
        <v>-2.6498802090711426E-2</v>
      </c>
      <c r="I25" s="40"/>
      <c r="J25" s="40"/>
    </row>
    <row r="26" spans="2:10" s="13" customFormat="1" ht="73.5" outlineLevel="1" thickTop="1" thickBot="1" x14ac:dyDescent="0.25">
      <c r="B26" s="39" t="s">
        <v>55</v>
      </c>
      <c r="C26" s="40" t="s">
        <v>56</v>
      </c>
      <c r="D26" s="41" t="s">
        <v>57</v>
      </c>
      <c r="E26" s="41">
        <v>318364622.75999999</v>
      </c>
      <c r="F26" s="42">
        <v>327030539.80000001</v>
      </c>
      <c r="G26" s="42">
        <f t="shared" si="0"/>
        <v>-8665917.0400000215</v>
      </c>
      <c r="H26" s="43">
        <f t="shared" si="1"/>
        <v>-2.6498800525785127E-2</v>
      </c>
      <c r="I26" s="40"/>
      <c r="J26" s="40"/>
    </row>
    <row r="27" spans="2:10" s="13" customFormat="1" ht="14.25" thickTop="1" thickBot="1" x14ac:dyDescent="0.25">
      <c r="B27" s="33">
        <v>1</v>
      </c>
      <c r="C27" s="34" t="s">
        <v>58</v>
      </c>
      <c r="D27" s="35"/>
      <c r="E27" s="35">
        <f>SUM(E28:E56)</f>
        <v>4683568487.5680008</v>
      </c>
      <c r="F27" s="36">
        <f>SUM(F28:F56)</f>
        <v>4638727690.7999992</v>
      </c>
      <c r="G27" s="36">
        <f>SUM(G31:G55)</f>
        <v>45355796.847999632</v>
      </c>
      <c r="H27" s="37">
        <f t="shared" si="1"/>
        <v>9.6666154508129321E-3</v>
      </c>
      <c r="I27" s="38"/>
      <c r="J27" s="49"/>
    </row>
    <row r="28" spans="2:10" s="13" customFormat="1" ht="49.5" outlineLevel="1" thickTop="1" thickBot="1" x14ac:dyDescent="0.25">
      <c r="B28" s="39" t="s">
        <v>197</v>
      </c>
      <c r="C28" s="40" t="s">
        <v>198</v>
      </c>
      <c r="D28" s="41" t="s">
        <v>202</v>
      </c>
      <c r="E28" s="41">
        <v>360000</v>
      </c>
      <c r="F28" s="42">
        <v>0</v>
      </c>
      <c r="G28" s="42">
        <f t="shared" si="0"/>
        <v>360000</v>
      </c>
      <c r="H28" s="43">
        <v>1</v>
      </c>
      <c r="I28" s="40"/>
      <c r="J28" s="40"/>
    </row>
    <row r="29" spans="2:10" s="13" customFormat="1" ht="37.5" outlineLevel="1" thickTop="1" thickBot="1" x14ac:dyDescent="0.25">
      <c r="B29" s="39" t="s">
        <v>59</v>
      </c>
      <c r="C29" s="40" t="s">
        <v>60</v>
      </c>
      <c r="D29" s="41" t="s">
        <v>61</v>
      </c>
      <c r="E29" s="41">
        <v>499999.92000000016</v>
      </c>
      <c r="F29" s="42">
        <v>1200000</v>
      </c>
      <c r="G29" s="42">
        <f t="shared" ref="G29:G56" si="2">+E29-F29</f>
        <v>-700000.07999999984</v>
      </c>
      <c r="H29" s="43">
        <f t="shared" si="1"/>
        <v>-0.58333339999999989</v>
      </c>
      <c r="I29" s="40"/>
      <c r="J29" s="40"/>
    </row>
    <row r="30" spans="2:10" s="13" customFormat="1" ht="49.5" outlineLevel="1" thickTop="1" thickBot="1" x14ac:dyDescent="0.25">
      <c r="B30" s="39" t="s">
        <v>62</v>
      </c>
      <c r="C30" s="40" t="s">
        <v>63</v>
      </c>
      <c r="D30" s="41" t="s">
        <v>64</v>
      </c>
      <c r="E30" s="41">
        <v>300000</v>
      </c>
      <c r="F30" s="42">
        <v>425000</v>
      </c>
      <c r="G30" s="42">
        <f t="shared" si="2"/>
        <v>-125000</v>
      </c>
      <c r="H30" s="43">
        <f t="shared" si="1"/>
        <v>-0.29411764705882348</v>
      </c>
      <c r="I30" s="40"/>
      <c r="J30" s="40"/>
    </row>
    <row r="31" spans="2:10" s="13" customFormat="1" ht="49.5" outlineLevel="1" thickTop="1" thickBot="1" x14ac:dyDescent="0.25">
      <c r="B31" s="39" t="s">
        <v>65</v>
      </c>
      <c r="C31" s="40" t="s">
        <v>66</v>
      </c>
      <c r="D31" s="41" t="s">
        <v>67</v>
      </c>
      <c r="E31" s="41">
        <v>1884000</v>
      </c>
      <c r="F31" s="42">
        <v>1884000</v>
      </c>
      <c r="G31" s="42">
        <f t="shared" si="2"/>
        <v>0</v>
      </c>
      <c r="H31" s="43">
        <f t="shared" si="1"/>
        <v>0</v>
      </c>
      <c r="I31" s="40"/>
      <c r="J31" s="40"/>
    </row>
    <row r="32" spans="2:10" s="13" customFormat="1" ht="61.5" outlineLevel="1" thickTop="1" thickBot="1" x14ac:dyDescent="0.25">
      <c r="B32" s="39" t="s">
        <v>203</v>
      </c>
      <c r="C32" s="40" t="s">
        <v>204</v>
      </c>
      <c r="D32" s="41" t="s">
        <v>205</v>
      </c>
      <c r="E32" s="41">
        <v>50000</v>
      </c>
      <c r="F32" s="42">
        <v>50000</v>
      </c>
      <c r="G32" s="42">
        <f t="shared" si="2"/>
        <v>0</v>
      </c>
      <c r="H32" s="43">
        <f t="shared" si="1"/>
        <v>0</v>
      </c>
      <c r="I32" s="40"/>
      <c r="J32" s="40"/>
    </row>
    <row r="33" spans="2:10" s="13" customFormat="1" ht="109.5" outlineLevel="1" thickTop="1" thickBot="1" x14ac:dyDescent="0.25">
      <c r="B33" s="39" t="s">
        <v>68</v>
      </c>
      <c r="C33" s="40" t="s">
        <v>69</v>
      </c>
      <c r="D33" s="41" t="s">
        <v>70</v>
      </c>
      <c r="E33" s="41">
        <v>3680000</v>
      </c>
      <c r="F33" s="42">
        <v>3680000</v>
      </c>
      <c r="G33" s="42">
        <f t="shared" si="2"/>
        <v>0</v>
      </c>
      <c r="H33" s="43">
        <f t="shared" si="1"/>
        <v>0</v>
      </c>
      <c r="I33" s="40"/>
      <c r="J33" s="40"/>
    </row>
    <row r="34" spans="2:10" s="13" customFormat="1" ht="61.5" outlineLevel="1" thickTop="1" thickBot="1" x14ac:dyDescent="0.25">
      <c r="B34" s="39" t="s">
        <v>209</v>
      </c>
      <c r="C34" s="40" t="s">
        <v>210</v>
      </c>
      <c r="D34" s="41" t="s">
        <v>211</v>
      </c>
      <c r="E34" s="41">
        <v>500000</v>
      </c>
      <c r="F34" s="42">
        <v>500000</v>
      </c>
      <c r="G34" s="42">
        <f t="shared" si="2"/>
        <v>0</v>
      </c>
      <c r="H34" s="43">
        <f t="shared" si="1"/>
        <v>0</v>
      </c>
      <c r="I34" s="40"/>
      <c r="J34" s="40"/>
    </row>
    <row r="35" spans="2:10" s="13" customFormat="1" ht="49.5" outlineLevel="1" thickTop="1" thickBot="1" x14ac:dyDescent="0.25">
      <c r="B35" s="39" t="s">
        <v>206</v>
      </c>
      <c r="C35" s="40" t="s">
        <v>207</v>
      </c>
      <c r="D35" s="41" t="s">
        <v>208</v>
      </c>
      <c r="E35" s="41">
        <v>100000</v>
      </c>
      <c r="F35" s="42">
        <v>100000</v>
      </c>
      <c r="G35" s="42">
        <f t="shared" si="2"/>
        <v>0</v>
      </c>
      <c r="H35" s="43">
        <f t="shared" si="1"/>
        <v>0</v>
      </c>
      <c r="I35" s="40"/>
      <c r="J35" s="40"/>
    </row>
    <row r="36" spans="2:10" s="13" customFormat="1" ht="49.5" outlineLevel="1" thickTop="1" thickBot="1" x14ac:dyDescent="0.25">
      <c r="B36" s="39" t="s">
        <v>71</v>
      </c>
      <c r="C36" s="40" t="s">
        <v>72</v>
      </c>
      <c r="D36" s="41" t="s">
        <v>73</v>
      </c>
      <c r="E36" s="41">
        <v>23698625</v>
      </c>
      <c r="F36" s="42">
        <v>23706000</v>
      </c>
      <c r="G36" s="42">
        <f t="shared" si="2"/>
        <v>-7375</v>
      </c>
      <c r="H36" s="43">
        <f t="shared" si="1"/>
        <v>-3.1110267442846506E-4</v>
      </c>
      <c r="I36" s="40"/>
      <c r="J36" s="40"/>
    </row>
    <row r="37" spans="2:10" s="13" customFormat="1" ht="25.5" outlineLevel="1" thickTop="1" thickBot="1" x14ac:dyDescent="0.25">
      <c r="B37" s="39" t="s">
        <v>212</v>
      </c>
      <c r="C37" s="40" t="s">
        <v>213</v>
      </c>
      <c r="D37" s="41" t="s">
        <v>214</v>
      </c>
      <c r="E37" s="41">
        <v>20500000</v>
      </c>
      <c r="F37" s="42">
        <v>20500000</v>
      </c>
      <c r="G37" s="42">
        <f t="shared" si="2"/>
        <v>0</v>
      </c>
      <c r="H37" s="43">
        <f t="shared" si="1"/>
        <v>0</v>
      </c>
      <c r="I37" s="40"/>
      <c r="J37" s="40"/>
    </row>
    <row r="38" spans="2:10" s="13" customFormat="1" ht="61.5" outlineLevel="1" thickTop="1" thickBot="1" x14ac:dyDescent="0.25">
      <c r="B38" s="39" t="s">
        <v>74</v>
      </c>
      <c r="C38" s="40" t="s">
        <v>75</v>
      </c>
      <c r="D38" s="41" t="s">
        <v>76</v>
      </c>
      <c r="E38" s="41">
        <v>108946000</v>
      </c>
      <c r="F38" s="42">
        <v>102254000</v>
      </c>
      <c r="G38" s="42">
        <f t="shared" si="2"/>
        <v>6692000</v>
      </c>
      <c r="H38" s="43">
        <f t="shared" si="1"/>
        <v>6.544487257222209E-2</v>
      </c>
      <c r="I38" s="40"/>
      <c r="J38" s="40"/>
    </row>
    <row r="39" spans="2:10" s="13" customFormat="1" ht="207.75" customHeight="1" outlineLevel="1" thickTop="1" thickBot="1" x14ac:dyDescent="0.25">
      <c r="B39" s="39" t="s">
        <v>74</v>
      </c>
      <c r="C39" s="40" t="s">
        <v>77</v>
      </c>
      <c r="D39" s="41" t="s">
        <v>78</v>
      </c>
      <c r="E39" s="41">
        <v>800230038</v>
      </c>
      <c r="F39" s="42">
        <v>991006888</v>
      </c>
      <c r="G39" s="42">
        <f t="shared" si="2"/>
        <v>-190776850</v>
      </c>
      <c r="H39" s="43">
        <f t="shared" si="1"/>
        <v>-0.1925080968761137</v>
      </c>
      <c r="I39" s="40" t="s">
        <v>234</v>
      </c>
      <c r="J39" s="40" t="s">
        <v>245</v>
      </c>
    </row>
    <row r="40" spans="2:10" s="13" customFormat="1" ht="49.5" outlineLevel="1" thickTop="1" thickBot="1" x14ac:dyDescent="0.25">
      <c r="B40" s="39" t="s">
        <v>79</v>
      </c>
      <c r="C40" s="40" t="s">
        <v>215</v>
      </c>
      <c r="D40" s="41" t="s">
        <v>80</v>
      </c>
      <c r="E40" s="41">
        <v>17250000</v>
      </c>
      <c r="F40" s="42">
        <v>15250000</v>
      </c>
      <c r="G40" s="42">
        <f t="shared" si="2"/>
        <v>2000000</v>
      </c>
      <c r="H40" s="43">
        <f t="shared" si="1"/>
        <v>0.13114754098360648</v>
      </c>
      <c r="I40" s="40"/>
      <c r="J40" s="40"/>
    </row>
    <row r="41" spans="2:10" s="13" customFormat="1" ht="49.5" outlineLevel="1" thickTop="1" thickBot="1" x14ac:dyDescent="0.25">
      <c r="B41" s="39" t="s">
        <v>79</v>
      </c>
      <c r="C41" s="40" t="s">
        <v>216</v>
      </c>
      <c r="D41" s="41" t="s">
        <v>80</v>
      </c>
      <c r="E41" s="41">
        <v>2115399999.9599998</v>
      </c>
      <c r="F41" s="42">
        <v>1683398946</v>
      </c>
      <c r="G41" s="42">
        <f t="shared" si="2"/>
        <v>432001053.9599998</v>
      </c>
      <c r="H41" s="43">
        <f t="shared" si="1"/>
        <v>0.25662428682547112</v>
      </c>
      <c r="I41" s="40"/>
      <c r="J41" s="40"/>
    </row>
    <row r="42" spans="2:10" s="13" customFormat="1" ht="73.5" outlineLevel="1" thickTop="1" thickBot="1" x14ac:dyDescent="0.25">
      <c r="B42" s="39" t="s">
        <v>219</v>
      </c>
      <c r="C42" s="40" t="s">
        <v>217</v>
      </c>
      <c r="D42" s="41" t="s">
        <v>218</v>
      </c>
      <c r="E42" s="41">
        <v>380000</v>
      </c>
      <c r="F42" s="42">
        <v>320000</v>
      </c>
      <c r="G42" s="42">
        <f t="shared" si="2"/>
        <v>60000</v>
      </c>
      <c r="H42" s="43">
        <f t="shared" si="1"/>
        <v>0.1875</v>
      </c>
      <c r="I42" s="40"/>
      <c r="J42" s="40"/>
    </row>
    <row r="43" spans="2:10" s="13" customFormat="1" ht="202.5" customHeight="1" outlineLevel="1" thickTop="1" thickBot="1" x14ac:dyDescent="0.25">
      <c r="B43" s="39" t="s">
        <v>81</v>
      </c>
      <c r="C43" s="40" t="s">
        <v>82</v>
      </c>
      <c r="D43" s="41" t="s">
        <v>83</v>
      </c>
      <c r="E43" s="41">
        <v>1261746324.9199998</v>
      </c>
      <c r="F43" s="42">
        <v>1424022441.96</v>
      </c>
      <c r="G43" s="42">
        <f t="shared" si="2"/>
        <v>-162276117.0400002</v>
      </c>
      <c r="H43" s="43">
        <f t="shared" si="1"/>
        <v>-0.11395615143301119</v>
      </c>
      <c r="I43" s="40" t="s">
        <v>234</v>
      </c>
      <c r="J43" s="40" t="s">
        <v>244</v>
      </c>
    </row>
    <row r="44" spans="2:10" s="13" customFormat="1" ht="121.5" outlineLevel="1" thickTop="1" thickBot="1" x14ac:dyDescent="0.25">
      <c r="B44" s="39" t="s">
        <v>84</v>
      </c>
      <c r="C44" s="40" t="s">
        <v>85</v>
      </c>
      <c r="D44" s="41" t="s">
        <v>86</v>
      </c>
      <c r="E44" s="41">
        <v>7149999.9200000009</v>
      </c>
      <c r="F44" s="42">
        <v>8549999.9600000009</v>
      </c>
      <c r="G44" s="42">
        <f t="shared" si="2"/>
        <v>-1400000.04</v>
      </c>
      <c r="H44" s="43">
        <f t="shared" si="1"/>
        <v>-0.16374269550288978</v>
      </c>
      <c r="I44" s="40"/>
      <c r="J44" s="40"/>
    </row>
    <row r="45" spans="2:10" s="13" customFormat="1" ht="157.5" outlineLevel="1" thickTop="1" thickBot="1" x14ac:dyDescent="0.25">
      <c r="B45" s="39" t="s">
        <v>87</v>
      </c>
      <c r="C45" s="40" t="s">
        <v>88</v>
      </c>
      <c r="D45" s="41" t="s">
        <v>89</v>
      </c>
      <c r="E45" s="41">
        <v>19999999.919999998</v>
      </c>
      <c r="F45" s="42">
        <v>27600000</v>
      </c>
      <c r="G45" s="42">
        <f t="shared" si="2"/>
        <v>-7600000.0800000019</v>
      </c>
      <c r="H45" s="43">
        <f t="shared" si="1"/>
        <v>-0.27536232173913056</v>
      </c>
      <c r="I45" s="40"/>
      <c r="J45" s="40"/>
    </row>
    <row r="46" spans="2:10" s="13" customFormat="1" ht="85.5" outlineLevel="1" thickTop="1" thickBot="1" x14ac:dyDescent="0.25">
      <c r="B46" s="39" t="s">
        <v>90</v>
      </c>
      <c r="C46" s="40" t="s">
        <v>91</v>
      </c>
      <c r="D46" s="41" t="s">
        <v>92</v>
      </c>
      <c r="E46" s="41">
        <v>31701833.326666676</v>
      </c>
      <c r="F46" s="42">
        <v>29641974.48</v>
      </c>
      <c r="G46" s="42">
        <f t="shared" si="2"/>
        <v>2059858.8466666751</v>
      </c>
      <c r="H46" s="43">
        <f t="shared" si="1"/>
        <v>6.9491283317057784E-2</v>
      </c>
      <c r="I46" s="40"/>
      <c r="J46" s="40"/>
    </row>
    <row r="47" spans="2:10" s="13" customFormat="1" ht="133.5" outlineLevel="1" thickTop="1" thickBot="1" x14ac:dyDescent="0.25">
      <c r="B47" s="39" t="s">
        <v>93</v>
      </c>
      <c r="C47" s="40" t="s">
        <v>94</v>
      </c>
      <c r="D47" s="41" t="s">
        <v>95</v>
      </c>
      <c r="E47" s="41">
        <v>37310062.417999998</v>
      </c>
      <c r="F47" s="42">
        <v>43238966.960000001</v>
      </c>
      <c r="G47" s="42">
        <f t="shared" si="2"/>
        <v>-5928904.5420000032</v>
      </c>
      <c r="H47" s="43">
        <f t="shared" si="1"/>
        <v>-0.13711947714858175</v>
      </c>
      <c r="I47" s="40"/>
      <c r="J47" s="40"/>
    </row>
    <row r="48" spans="2:10" s="13" customFormat="1" ht="73.5" outlineLevel="1" thickTop="1" thickBot="1" x14ac:dyDescent="0.25">
      <c r="B48" s="39" t="s">
        <v>96</v>
      </c>
      <c r="C48" s="40" t="s">
        <v>97</v>
      </c>
      <c r="D48" s="41" t="s">
        <v>98</v>
      </c>
      <c r="E48" s="41">
        <v>15050000</v>
      </c>
      <c r="F48" s="42">
        <v>15050000</v>
      </c>
      <c r="G48" s="42">
        <f t="shared" si="2"/>
        <v>0</v>
      </c>
      <c r="H48" s="43">
        <f t="shared" si="1"/>
        <v>0</v>
      </c>
      <c r="I48" s="40"/>
      <c r="J48" s="40"/>
    </row>
    <row r="49" spans="2:10" s="13" customFormat="1" ht="241.5" outlineLevel="1" thickTop="1" thickBot="1" x14ac:dyDescent="0.25">
      <c r="B49" s="39" t="s">
        <v>99</v>
      </c>
      <c r="C49" s="40" t="s">
        <v>100</v>
      </c>
      <c r="D49" s="41" t="s">
        <v>101</v>
      </c>
      <c r="E49" s="41">
        <v>202869604.18333337</v>
      </c>
      <c r="F49" s="42">
        <v>230276473.44</v>
      </c>
      <c r="G49" s="42">
        <f t="shared" si="2"/>
        <v>-27406869.256666631</v>
      </c>
      <c r="H49" s="43">
        <f t="shared" si="1"/>
        <v>-0.11901723544419163</v>
      </c>
      <c r="I49" s="40" t="s">
        <v>233</v>
      </c>
      <c r="J49" s="40" t="s">
        <v>242</v>
      </c>
    </row>
    <row r="50" spans="2:10" s="13" customFormat="1" ht="85.5" outlineLevel="1" thickTop="1" thickBot="1" x14ac:dyDescent="0.25">
      <c r="B50" s="39" t="s">
        <v>102</v>
      </c>
      <c r="C50" s="40" t="s">
        <v>103</v>
      </c>
      <c r="D50" s="41" t="s">
        <v>104</v>
      </c>
      <c r="E50" s="41">
        <v>300000</v>
      </c>
      <c r="F50" s="42">
        <v>633000</v>
      </c>
      <c r="G50" s="42">
        <f t="shared" si="2"/>
        <v>-333000</v>
      </c>
      <c r="H50" s="43">
        <f t="shared" si="1"/>
        <v>-0.52606635071090047</v>
      </c>
      <c r="I50" s="40"/>
      <c r="J50" s="40"/>
    </row>
    <row r="51" spans="2:10" s="13" customFormat="1" ht="61.5" outlineLevel="1" thickTop="1" thickBot="1" x14ac:dyDescent="0.25">
      <c r="B51" s="39" t="s">
        <v>105</v>
      </c>
      <c r="C51" s="40" t="s">
        <v>106</v>
      </c>
      <c r="D51" s="41" t="s">
        <v>107</v>
      </c>
      <c r="E51" s="41">
        <v>500000</v>
      </c>
      <c r="F51" s="42">
        <v>500000</v>
      </c>
      <c r="G51" s="42">
        <f t="shared" si="2"/>
        <v>0</v>
      </c>
      <c r="H51" s="43">
        <f t="shared" si="1"/>
        <v>0</v>
      </c>
      <c r="I51" s="40"/>
      <c r="J51" s="40"/>
    </row>
    <row r="52" spans="2:10" s="13" customFormat="1" ht="37.5" outlineLevel="1" thickTop="1" thickBot="1" x14ac:dyDescent="0.25">
      <c r="B52" s="39" t="s">
        <v>108</v>
      </c>
      <c r="C52" s="40" t="s">
        <v>109</v>
      </c>
      <c r="D52" s="41" t="s">
        <v>110</v>
      </c>
      <c r="E52" s="41">
        <v>11340000</v>
      </c>
      <c r="F52" s="42">
        <v>11340000</v>
      </c>
      <c r="G52" s="42">
        <f t="shared" si="2"/>
        <v>0</v>
      </c>
      <c r="H52" s="43">
        <f t="shared" si="1"/>
        <v>0</v>
      </c>
      <c r="I52" s="40"/>
      <c r="J52" s="40"/>
    </row>
    <row r="53" spans="2:10" s="13" customFormat="1" ht="61.5" outlineLevel="1" thickTop="1" thickBot="1" x14ac:dyDescent="0.25">
      <c r="B53" s="39" t="s">
        <v>111</v>
      </c>
      <c r="C53" s="40" t="s">
        <v>112</v>
      </c>
      <c r="D53" s="41" t="s">
        <v>113</v>
      </c>
      <c r="E53" s="41">
        <v>1000000</v>
      </c>
      <c r="F53" s="42">
        <v>1000000</v>
      </c>
      <c r="G53" s="42">
        <f t="shared" si="2"/>
        <v>0</v>
      </c>
      <c r="H53" s="43">
        <f t="shared" si="1"/>
        <v>0</v>
      </c>
      <c r="I53" s="40"/>
      <c r="J53" s="40"/>
    </row>
    <row r="54" spans="2:10" s="13" customFormat="1" ht="61.5" outlineLevel="1" thickTop="1" thickBot="1" x14ac:dyDescent="0.25">
      <c r="B54" s="39" t="s">
        <v>114</v>
      </c>
      <c r="C54" s="40" t="s">
        <v>115</v>
      </c>
      <c r="D54" s="41" t="s">
        <v>116</v>
      </c>
      <c r="E54" s="41">
        <v>200000</v>
      </c>
      <c r="F54" s="42">
        <v>1000000</v>
      </c>
      <c r="G54" s="42">
        <f t="shared" si="2"/>
        <v>-800000</v>
      </c>
      <c r="H54" s="43">
        <f t="shared" si="1"/>
        <v>-0.8</v>
      </c>
      <c r="I54" s="40"/>
      <c r="J54" s="40"/>
    </row>
    <row r="55" spans="2:10" s="13" customFormat="1" ht="73.5" outlineLevel="1" thickTop="1" thickBot="1" x14ac:dyDescent="0.25">
      <c r="B55" s="39" t="s">
        <v>117</v>
      </c>
      <c r="C55" s="40" t="s">
        <v>118</v>
      </c>
      <c r="D55" s="41" t="s">
        <v>119</v>
      </c>
      <c r="E55" s="41">
        <v>572000</v>
      </c>
      <c r="F55" s="42">
        <v>1500000</v>
      </c>
      <c r="G55" s="42">
        <f t="shared" si="2"/>
        <v>-928000</v>
      </c>
      <c r="H55" s="43">
        <f t="shared" si="1"/>
        <v>-0.6186666666666667</v>
      </c>
      <c r="I55" s="40"/>
      <c r="J55" s="40"/>
    </row>
    <row r="56" spans="2:10" s="13" customFormat="1" ht="49.5" outlineLevel="1" thickTop="1" thickBot="1" x14ac:dyDescent="0.25">
      <c r="B56" s="39" t="s">
        <v>120</v>
      </c>
      <c r="C56" s="40" t="s">
        <v>121</v>
      </c>
      <c r="D56" s="41" t="s">
        <v>122</v>
      </c>
      <c r="E56" s="41">
        <v>50000</v>
      </c>
      <c r="F56" s="42">
        <v>100000</v>
      </c>
      <c r="G56" s="42">
        <f t="shared" si="2"/>
        <v>-50000</v>
      </c>
      <c r="H56" s="43">
        <f t="shared" si="1"/>
        <v>-0.5</v>
      </c>
      <c r="I56" s="40"/>
      <c r="J56" s="40"/>
    </row>
    <row r="57" spans="2:10" s="13" customFormat="1" ht="14.25" thickTop="1" thickBot="1" x14ac:dyDescent="0.25">
      <c r="B57" s="33">
        <v>2</v>
      </c>
      <c r="C57" s="34" t="s">
        <v>123</v>
      </c>
      <c r="D57" s="35"/>
      <c r="E57" s="35">
        <f>SUM(E58:E71)</f>
        <v>22925000</v>
      </c>
      <c r="F57" s="36">
        <f>SUM(F58:F71)</f>
        <v>22697500</v>
      </c>
      <c r="G57" s="36">
        <f>SUM(G58:G68)</f>
        <v>30000</v>
      </c>
      <c r="H57" s="37">
        <f t="shared" si="1"/>
        <v>1.0023130300693905E-2</v>
      </c>
      <c r="I57" s="38"/>
      <c r="J57" s="35"/>
    </row>
    <row r="58" spans="2:10" s="13" customFormat="1" ht="73.5" outlineLevel="1" thickTop="1" thickBot="1" x14ac:dyDescent="0.25">
      <c r="B58" s="39" t="s">
        <v>124</v>
      </c>
      <c r="C58" s="40" t="s">
        <v>125</v>
      </c>
      <c r="D58" s="41" t="s">
        <v>126</v>
      </c>
      <c r="E58" s="41">
        <v>2000000</v>
      </c>
      <c r="F58" s="42">
        <v>3500000</v>
      </c>
      <c r="G58" s="42">
        <f t="shared" ref="G58:G71" si="3">+E58-F58</f>
        <v>-1500000</v>
      </c>
      <c r="H58" s="43">
        <f t="shared" si="1"/>
        <v>-0.4285714285714286</v>
      </c>
      <c r="I58" s="40"/>
      <c r="J58" s="40"/>
    </row>
    <row r="59" spans="2:10" s="13" customFormat="1" ht="49.5" outlineLevel="1" thickTop="1" thickBot="1" x14ac:dyDescent="0.25">
      <c r="B59" s="39" t="s">
        <v>127</v>
      </c>
      <c r="C59" s="40" t="s">
        <v>128</v>
      </c>
      <c r="D59" s="41" t="s">
        <v>129</v>
      </c>
      <c r="E59" s="41">
        <v>100000</v>
      </c>
      <c r="F59" s="42">
        <v>250000</v>
      </c>
      <c r="G59" s="42">
        <f t="shared" si="3"/>
        <v>-150000</v>
      </c>
      <c r="H59" s="43">
        <f t="shared" si="1"/>
        <v>-0.6</v>
      </c>
      <c r="I59" s="40"/>
      <c r="J59" s="40"/>
    </row>
    <row r="60" spans="2:10" s="13" customFormat="1" ht="61.5" outlineLevel="1" thickTop="1" thickBot="1" x14ac:dyDescent="0.25">
      <c r="B60" s="39" t="s">
        <v>130</v>
      </c>
      <c r="C60" s="40" t="s">
        <v>131</v>
      </c>
      <c r="D60" s="41" t="s">
        <v>132</v>
      </c>
      <c r="E60" s="41">
        <v>4000000</v>
      </c>
      <c r="F60" s="42">
        <v>4000000</v>
      </c>
      <c r="G60" s="42">
        <f t="shared" si="3"/>
        <v>0</v>
      </c>
      <c r="H60" s="43">
        <f t="shared" si="1"/>
        <v>0</v>
      </c>
      <c r="I60" s="40"/>
      <c r="J60" s="40"/>
    </row>
    <row r="61" spans="2:10" s="13" customFormat="1" ht="61.5" outlineLevel="1" thickTop="1" thickBot="1" x14ac:dyDescent="0.25">
      <c r="B61" s="39" t="s">
        <v>133</v>
      </c>
      <c r="C61" s="40" t="s">
        <v>134</v>
      </c>
      <c r="D61" s="41" t="s">
        <v>135</v>
      </c>
      <c r="E61" s="41">
        <v>3190000</v>
      </c>
      <c r="F61" s="42">
        <v>3000000</v>
      </c>
      <c r="G61" s="42">
        <f t="shared" si="3"/>
        <v>190000</v>
      </c>
      <c r="H61" s="43">
        <f t="shared" si="1"/>
        <v>6.3333333333333242E-2</v>
      </c>
      <c r="I61" s="40"/>
      <c r="J61" s="40"/>
    </row>
    <row r="62" spans="2:10" s="13" customFormat="1" ht="85.5" outlineLevel="1" thickTop="1" thickBot="1" x14ac:dyDescent="0.25">
      <c r="B62" s="39" t="s">
        <v>136</v>
      </c>
      <c r="C62" s="40" t="s">
        <v>137</v>
      </c>
      <c r="D62" s="41" t="s">
        <v>138</v>
      </c>
      <c r="E62" s="41">
        <v>100000</v>
      </c>
      <c r="F62" s="42">
        <v>100000</v>
      </c>
      <c r="G62" s="42">
        <f t="shared" si="3"/>
        <v>0</v>
      </c>
      <c r="H62" s="43">
        <f t="shared" si="1"/>
        <v>0</v>
      </c>
      <c r="I62" s="40"/>
      <c r="J62" s="40"/>
    </row>
    <row r="63" spans="2:10" s="13" customFormat="1" ht="49.5" outlineLevel="1" thickTop="1" thickBot="1" x14ac:dyDescent="0.25">
      <c r="B63" s="39" t="s">
        <v>139</v>
      </c>
      <c r="C63" s="40" t="s">
        <v>140</v>
      </c>
      <c r="D63" s="41" t="s">
        <v>141</v>
      </c>
      <c r="E63" s="41">
        <v>540000</v>
      </c>
      <c r="F63" s="42">
        <v>540000</v>
      </c>
      <c r="G63" s="42">
        <f t="shared" si="3"/>
        <v>0</v>
      </c>
      <c r="H63" s="43">
        <f t="shared" si="1"/>
        <v>0</v>
      </c>
      <c r="I63" s="40"/>
      <c r="J63" s="40"/>
    </row>
    <row r="64" spans="2:10" s="13" customFormat="1" ht="25.5" outlineLevel="1" thickTop="1" thickBot="1" x14ac:dyDescent="0.25">
      <c r="B64" s="39" t="s">
        <v>142</v>
      </c>
      <c r="C64" s="40" t="s">
        <v>143</v>
      </c>
      <c r="D64" s="41" t="s">
        <v>144</v>
      </c>
      <c r="E64" s="41">
        <v>400000</v>
      </c>
      <c r="F64" s="42">
        <v>400000</v>
      </c>
      <c r="G64" s="42">
        <f t="shared" si="3"/>
        <v>0</v>
      </c>
      <c r="H64" s="43">
        <f t="shared" si="1"/>
        <v>0</v>
      </c>
      <c r="I64" s="40"/>
      <c r="J64" s="40"/>
    </row>
    <row r="65" spans="2:10" s="13" customFormat="1" ht="49.5" outlineLevel="1" thickTop="1" thickBot="1" x14ac:dyDescent="0.25">
      <c r="B65" s="39" t="s">
        <v>145</v>
      </c>
      <c r="C65" s="40" t="s">
        <v>146</v>
      </c>
      <c r="D65" s="41" t="s">
        <v>147</v>
      </c>
      <c r="E65" s="41">
        <v>450000</v>
      </c>
      <c r="F65" s="42">
        <v>190000</v>
      </c>
      <c r="G65" s="42">
        <f t="shared" si="3"/>
        <v>260000</v>
      </c>
      <c r="H65" s="43">
        <f t="shared" si="1"/>
        <v>1.3684210526315788</v>
      </c>
      <c r="I65" s="40"/>
      <c r="J65" s="40"/>
    </row>
    <row r="66" spans="2:10" s="13" customFormat="1" ht="85.5" outlineLevel="1" thickTop="1" thickBot="1" x14ac:dyDescent="0.25">
      <c r="B66" s="39" t="s">
        <v>148</v>
      </c>
      <c r="C66" s="40" t="s">
        <v>149</v>
      </c>
      <c r="D66" s="41" t="s">
        <v>150</v>
      </c>
      <c r="E66" s="41">
        <v>1000000</v>
      </c>
      <c r="F66" s="42">
        <v>1000000</v>
      </c>
      <c r="G66" s="42">
        <f t="shared" si="3"/>
        <v>0</v>
      </c>
      <c r="H66" s="43">
        <f t="shared" si="1"/>
        <v>0</v>
      </c>
      <c r="I66" s="40"/>
      <c r="J66" s="40"/>
    </row>
    <row r="67" spans="2:10" s="13" customFormat="1" ht="49.5" outlineLevel="1" thickTop="1" thickBot="1" x14ac:dyDescent="0.25">
      <c r="B67" s="39" t="s">
        <v>151</v>
      </c>
      <c r="C67" s="40" t="s">
        <v>152</v>
      </c>
      <c r="D67" s="41" t="s">
        <v>153</v>
      </c>
      <c r="E67" s="41">
        <v>966000</v>
      </c>
      <c r="F67" s="42">
        <v>966000</v>
      </c>
      <c r="G67" s="42">
        <f t="shared" si="3"/>
        <v>0</v>
      </c>
      <c r="H67" s="43">
        <f t="shared" si="1"/>
        <v>0</v>
      </c>
      <c r="I67" s="40"/>
      <c r="J67" s="40"/>
    </row>
    <row r="68" spans="2:10" s="13" customFormat="1" ht="61.5" outlineLevel="1" thickTop="1" thickBot="1" x14ac:dyDescent="0.25">
      <c r="B68" s="39" t="s">
        <v>154</v>
      </c>
      <c r="C68" s="40" t="s">
        <v>155</v>
      </c>
      <c r="D68" s="41" t="s">
        <v>156</v>
      </c>
      <c r="E68" s="41">
        <v>9390000</v>
      </c>
      <c r="F68" s="42">
        <v>8160000</v>
      </c>
      <c r="G68" s="42">
        <f t="shared" si="3"/>
        <v>1230000</v>
      </c>
      <c r="H68" s="43">
        <f t="shared" si="1"/>
        <v>0.15073529411764697</v>
      </c>
      <c r="I68" s="40"/>
      <c r="J68" s="40"/>
    </row>
    <row r="69" spans="2:10" s="13" customFormat="1" ht="73.5" outlineLevel="1" thickTop="1" thickBot="1" x14ac:dyDescent="0.25">
      <c r="B69" s="39" t="s">
        <v>157</v>
      </c>
      <c r="C69" s="40" t="s">
        <v>158</v>
      </c>
      <c r="D69" s="41" t="s">
        <v>159</v>
      </c>
      <c r="E69" s="41">
        <v>60000</v>
      </c>
      <c r="F69" s="42">
        <v>0</v>
      </c>
      <c r="G69" s="42">
        <f t="shared" si="3"/>
        <v>60000</v>
      </c>
      <c r="H69" s="43">
        <v>1</v>
      </c>
      <c r="I69" s="40"/>
      <c r="J69" s="40"/>
    </row>
    <row r="70" spans="2:10" s="13" customFormat="1" ht="61.5" outlineLevel="1" thickTop="1" thickBot="1" x14ac:dyDescent="0.25">
      <c r="B70" s="39" t="s">
        <v>160</v>
      </c>
      <c r="C70" s="40" t="s">
        <v>161</v>
      </c>
      <c r="D70" s="41" t="s">
        <v>162</v>
      </c>
      <c r="E70" s="41">
        <v>250000</v>
      </c>
      <c r="F70" s="42">
        <v>270000</v>
      </c>
      <c r="G70" s="42">
        <f t="shared" si="3"/>
        <v>-20000</v>
      </c>
      <c r="H70" s="43">
        <f>+E70/F70-1</f>
        <v>-7.407407407407407E-2</v>
      </c>
      <c r="I70" s="40"/>
      <c r="J70" s="40"/>
    </row>
    <row r="71" spans="2:10" s="13" customFormat="1" ht="25.5" outlineLevel="1" thickTop="1" thickBot="1" x14ac:dyDescent="0.25">
      <c r="B71" s="39" t="s">
        <v>163</v>
      </c>
      <c r="C71" s="40" t="s">
        <v>164</v>
      </c>
      <c r="D71" s="41" t="s">
        <v>165</v>
      </c>
      <c r="E71" s="41">
        <v>479000</v>
      </c>
      <c r="F71" s="42">
        <v>321500</v>
      </c>
      <c r="G71" s="42">
        <f t="shared" si="3"/>
        <v>157500</v>
      </c>
      <c r="H71" s="43">
        <f t="shared" si="1"/>
        <v>0.489891135303266</v>
      </c>
      <c r="I71" s="40"/>
      <c r="J71" s="40"/>
    </row>
    <row r="72" spans="2:10" s="13" customFormat="1" ht="14.25" thickTop="1" thickBot="1" x14ac:dyDescent="0.25">
      <c r="B72" s="33" t="s">
        <v>166</v>
      </c>
      <c r="C72" s="34" t="s">
        <v>167</v>
      </c>
      <c r="D72" s="35"/>
      <c r="E72" s="35">
        <f>SUM(E73:E75)</f>
        <v>61505772.1875</v>
      </c>
      <c r="F72" s="36">
        <f>SUM(F73:F75)</f>
        <v>36447792.18</v>
      </c>
      <c r="G72" s="36">
        <f>SUM(G75:G75)</f>
        <v>24363980.0075</v>
      </c>
      <c r="H72" s="37">
        <f t="shared" si="1"/>
        <v>0.68750337150051211</v>
      </c>
      <c r="I72" s="38"/>
      <c r="J72" s="35"/>
    </row>
    <row r="73" spans="2:10" s="13" customFormat="1" ht="37.5" outlineLevel="1" thickTop="1" thickBot="1" x14ac:dyDescent="0.25">
      <c r="B73" s="39" t="s">
        <v>168</v>
      </c>
      <c r="C73" s="40" t="s">
        <v>169</v>
      </c>
      <c r="D73" s="41" t="s">
        <v>170</v>
      </c>
      <c r="E73" s="41">
        <v>26250000</v>
      </c>
      <c r="F73" s="42">
        <v>25956000</v>
      </c>
      <c r="G73" s="42">
        <f>+E73-F73</f>
        <v>294000</v>
      </c>
      <c r="H73" s="43">
        <f t="shared" si="1"/>
        <v>1.1326860841423869E-2</v>
      </c>
      <c r="I73" s="40"/>
      <c r="J73" s="40"/>
    </row>
    <row r="74" spans="2:10" s="13" customFormat="1" ht="85.5" outlineLevel="1" thickTop="1" thickBot="1" x14ac:dyDescent="0.25">
      <c r="B74" s="39" t="s">
        <v>220</v>
      </c>
      <c r="C74" s="40" t="s">
        <v>221</v>
      </c>
      <c r="D74" s="41" t="s">
        <v>222</v>
      </c>
      <c r="E74" s="41">
        <v>400000</v>
      </c>
      <c r="F74" s="42">
        <v>0</v>
      </c>
      <c r="G74" s="42">
        <f>+E74-F74</f>
        <v>400000</v>
      </c>
      <c r="H74" s="43">
        <v>1</v>
      </c>
      <c r="I74" s="40"/>
      <c r="J74" s="40"/>
    </row>
    <row r="75" spans="2:10" s="13" customFormat="1" ht="90.75" customHeight="1" outlineLevel="1" thickTop="1" thickBot="1" x14ac:dyDescent="0.25">
      <c r="B75" s="39" t="s">
        <v>171</v>
      </c>
      <c r="C75" s="40" t="s">
        <v>172</v>
      </c>
      <c r="D75" s="41" t="s">
        <v>173</v>
      </c>
      <c r="E75" s="41">
        <v>34855772.1875</v>
      </c>
      <c r="F75" s="42">
        <v>10491792.18</v>
      </c>
      <c r="G75" s="42">
        <f>+E75-F75</f>
        <v>24363980.0075</v>
      </c>
      <c r="H75" s="43">
        <f t="shared" si="1"/>
        <v>2.3221943009835715</v>
      </c>
      <c r="I75" s="40" t="s">
        <v>231</v>
      </c>
      <c r="J75" s="40" t="s">
        <v>241</v>
      </c>
    </row>
    <row r="76" spans="2:10" s="13" customFormat="1" ht="14.25" thickTop="1" thickBot="1" x14ac:dyDescent="0.25">
      <c r="B76" s="33">
        <v>6</v>
      </c>
      <c r="C76" s="34" t="s">
        <v>174</v>
      </c>
      <c r="D76" s="35"/>
      <c r="E76" s="35">
        <f>SUM(E77:E82)</f>
        <v>391885500</v>
      </c>
      <c r="F76" s="36">
        <f>SUM(F77:F82)</f>
        <v>274562000</v>
      </c>
      <c r="G76" s="36">
        <f>SUM(G77:G82)</f>
        <v>117323500</v>
      </c>
      <c r="H76" s="37">
        <f t="shared" ref="H76:H82" si="4">+E76/F76-1</f>
        <v>0.42731149977054361</v>
      </c>
      <c r="I76" s="38"/>
      <c r="J76" s="35"/>
    </row>
    <row r="77" spans="2:10" s="13" customFormat="1" ht="61.5" outlineLevel="1" thickTop="1" thickBot="1" x14ac:dyDescent="0.25">
      <c r="B77" s="39" t="s">
        <v>175</v>
      </c>
      <c r="C77" s="40" t="s">
        <v>176</v>
      </c>
      <c r="D77" s="41" t="s">
        <v>177</v>
      </c>
      <c r="E77" s="41">
        <v>548000</v>
      </c>
      <c r="F77" s="42">
        <v>2520000</v>
      </c>
      <c r="G77" s="42">
        <f t="shared" ref="G77:G82" si="5">+E77-F77</f>
        <v>-1972000</v>
      </c>
      <c r="H77" s="43">
        <f t="shared" si="4"/>
        <v>-0.78253968253968254</v>
      </c>
      <c r="I77" s="40"/>
      <c r="J77" s="40"/>
    </row>
    <row r="78" spans="2:10" s="13" customFormat="1" ht="73.5" outlineLevel="1" thickTop="1" thickBot="1" x14ac:dyDescent="0.25">
      <c r="B78" s="39" t="s">
        <v>178</v>
      </c>
      <c r="C78" s="40" t="s">
        <v>179</v>
      </c>
      <c r="D78" s="41" t="s">
        <v>180</v>
      </c>
      <c r="E78" s="41">
        <v>1000000</v>
      </c>
      <c r="F78" s="42">
        <v>1000000</v>
      </c>
      <c r="G78" s="42">
        <f t="shared" si="5"/>
        <v>0</v>
      </c>
      <c r="H78" s="43">
        <f t="shared" si="4"/>
        <v>0</v>
      </c>
      <c r="I78" s="40"/>
      <c r="J78" s="40"/>
    </row>
    <row r="79" spans="2:10" s="13" customFormat="1" ht="61.5" outlineLevel="1" thickTop="1" thickBot="1" x14ac:dyDescent="0.25">
      <c r="B79" s="39" t="s">
        <v>181</v>
      </c>
      <c r="C79" s="40" t="s">
        <v>182</v>
      </c>
      <c r="D79" s="41" t="s">
        <v>183</v>
      </c>
      <c r="E79" s="41">
        <v>75000000</v>
      </c>
      <c r="F79" s="42">
        <v>75000000</v>
      </c>
      <c r="G79" s="42">
        <f t="shared" si="5"/>
        <v>0</v>
      </c>
      <c r="H79" s="43">
        <f t="shared" si="4"/>
        <v>0</v>
      </c>
      <c r="I79" s="40"/>
      <c r="J79" s="40"/>
    </row>
    <row r="80" spans="2:10" s="13" customFormat="1" ht="37.5" outlineLevel="1" thickTop="1" thickBot="1" x14ac:dyDescent="0.25">
      <c r="B80" s="39" t="s">
        <v>184</v>
      </c>
      <c r="C80" s="40" t="s">
        <v>185</v>
      </c>
      <c r="D80" s="41" t="s">
        <v>186</v>
      </c>
      <c r="E80" s="41">
        <v>100000000</v>
      </c>
      <c r="F80" s="42">
        <v>100000000</v>
      </c>
      <c r="G80" s="42">
        <f t="shared" si="5"/>
        <v>0</v>
      </c>
      <c r="H80" s="43">
        <f t="shared" si="4"/>
        <v>0</v>
      </c>
      <c r="I80" s="40"/>
      <c r="J80" s="40"/>
    </row>
    <row r="81" spans="1:10" s="13" customFormat="1" ht="108.75" customHeight="1" outlineLevel="1" thickTop="1" thickBot="1" x14ac:dyDescent="0.25">
      <c r="B81" s="39" t="s">
        <v>187</v>
      </c>
      <c r="C81" s="40" t="s">
        <v>188</v>
      </c>
      <c r="D81" s="41" t="s">
        <v>189</v>
      </c>
      <c r="E81" s="41">
        <v>143400000</v>
      </c>
      <c r="F81" s="42">
        <v>22500000</v>
      </c>
      <c r="G81" s="42">
        <f t="shared" si="5"/>
        <v>120900000</v>
      </c>
      <c r="H81" s="43">
        <f t="shared" si="4"/>
        <v>5.3733333333333331</v>
      </c>
      <c r="I81" s="40" t="s">
        <v>232</v>
      </c>
      <c r="J81" s="40" t="s">
        <v>240</v>
      </c>
    </row>
    <row r="82" spans="1:10" s="13" customFormat="1" ht="73.5" outlineLevel="1" thickTop="1" thickBot="1" x14ac:dyDescent="0.25">
      <c r="B82" s="39" t="s">
        <v>196</v>
      </c>
      <c r="C82" s="40" t="s">
        <v>190</v>
      </c>
      <c r="D82" s="41" t="s">
        <v>191</v>
      </c>
      <c r="E82" s="41">
        <v>71937500</v>
      </c>
      <c r="F82" s="42">
        <v>73542000</v>
      </c>
      <c r="G82" s="42">
        <f t="shared" si="5"/>
        <v>-1604500</v>
      </c>
      <c r="H82" s="43">
        <f t="shared" si="4"/>
        <v>-2.1817464850017676E-2</v>
      </c>
      <c r="I82" s="40"/>
      <c r="J82" s="40"/>
    </row>
    <row r="83" spans="1:10" ht="14.25" thickTop="1" thickBot="1" x14ac:dyDescent="0.25">
      <c r="B83" s="33"/>
      <c r="C83" s="34" t="s">
        <v>193</v>
      </c>
      <c r="D83" s="35"/>
      <c r="E83" s="35">
        <f>E8+E27+E57+E72+E76</f>
        <v>13531938363.115501</v>
      </c>
      <c r="F83" s="36">
        <f>F8+F27+F57+F72+F76</f>
        <v>13561946106.919998</v>
      </c>
      <c r="G83" s="36">
        <f>+E83-F83</f>
        <v>-30007743.804496765</v>
      </c>
      <c r="H83" s="37">
        <f>+E83/F83-1</f>
        <v>-2.2126429030111527E-3</v>
      </c>
      <c r="I83" s="38"/>
      <c r="J83" s="35"/>
    </row>
    <row r="84" spans="1:10" ht="13.5" thickTop="1" x14ac:dyDescent="0.2"/>
    <row r="85" spans="1:10" x14ac:dyDescent="0.2">
      <c r="C85" s="55" t="s">
        <v>192</v>
      </c>
      <c r="D85" s="55"/>
      <c r="E85" s="9"/>
      <c r="F85" s="9"/>
      <c r="G85" s="9"/>
      <c r="H85" s="10"/>
      <c r="I85" s="10"/>
    </row>
    <row r="86" spans="1:10" x14ac:dyDescent="0.2">
      <c r="C86" s="56" t="s">
        <v>194</v>
      </c>
      <c r="D86" s="56"/>
      <c r="E86" s="11"/>
      <c r="F86" s="11"/>
      <c r="G86" s="11"/>
      <c r="H86" s="12"/>
      <c r="I86" s="12"/>
    </row>
    <row r="88" spans="1:10" x14ac:dyDescent="0.2">
      <c r="A88" s="14"/>
      <c r="B88" s="20"/>
      <c r="C88" s="52" t="s">
        <v>227</v>
      </c>
      <c r="D88" s="52"/>
      <c r="E88" s="21"/>
      <c r="F88" s="21"/>
      <c r="G88" s="22"/>
      <c r="H88" s="22"/>
      <c r="I88" s="14"/>
      <c r="J88" s="14"/>
    </row>
    <row r="89" spans="1:10" x14ac:dyDescent="0.2">
      <c r="A89" s="14"/>
      <c r="B89" s="20"/>
      <c r="C89" s="20"/>
      <c r="D89" s="23"/>
      <c r="E89" s="23"/>
      <c r="F89" s="23"/>
      <c r="G89" s="24"/>
      <c r="H89" s="24"/>
      <c r="I89" s="18"/>
      <c r="J89" s="14"/>
    </row>
    <row r="90" spans="1:10" x14ac:dyDescent="0.2">
      <c r="A90" s="14"/>
      <c r="B90" s="16"/>
      <c r="C90" s="15"/>
      <c r="D90" s="15"/>
      <c r="E90" s="15"/>
      <c r="F90" s="15"/>
      <c r="G90" s="15"/>
      <c r="H90" s="14"/>
      <c r="I90" s="14"/>
      <c r="J90" s="14"/>
    </row>
    <row r="91" spans="1:10" ht="15" x14ac:dyDescent="0.25">
      <c r="A91" s="14"/>
      <c r="C91" s="25"/>
      <c r="D91" s="27" t="s">
        <v>228</v>
      </c>
      <c r="E91" s="26"/>
      <c r="F91" s="23"/>
      <c r="G91" s="20"/>
      <c r="H91" s="20"/>
      <c r="I91" s="19"/>
      <c r="J91" s="14"/>
    </row>
    <row r="92" spans="1:10" ht="15.75" thickBot="1" x14ac:dyDescent="0.3">
      <c r="A92" s="14"/>
      <c r="B92" s="26"/>
      <c r="C92" s="25"/>
      <c r="D92" s="25"/>
      <c r="E92" s="25"/>
      <c r="F92" s="20"/>
      <c r="G92" s="20"/>
      <c r="H92" s="20"/>
      <c r="I92" s="17"/>
      <c r="J92" s="14"/>
    </row>
    <row r="93" spans="1:10" ht="25.5" thickTop="1" thickBot="1" x14ac:dyDescent="0.25">
      <c r="A93" s="14"/>
      <c r="B93" s="20"/>
      <c r="D93" s="29" t="s">
        <v>229</v>
      </c>
      <c r="E93" s="29" t="s">
        <v>236</v>
      </c>
      <c r="F93" s="29" t="s">
        <v>230</v>
      </c>
      <c r="G93" s="57" t="s">
        <v>238</v>
      </c>
      <c r="H93" s="58"/>
      <c r="I93" s="48"/>
      <c r="J93" s="14"/>
    </row>
    <row r="94" spans="1:10" ht="45.75" customHeight="1" thickTop="1" thickBot="1" x14ac:dyDescent="0.25">
      <c r="A94" s="14"/>
      <c r="B94" s="20"/>
      <c r="D94" s="44" t="s">
        <v>235</v>
      </c>
      <c r="E94" s="45">
        <v>4</v>
      </c>
      <c r="F94" s="47" t="s">
        <v>237</v>
      </c>
      <c r="G94" s="50" t="s">
        <v>239</v>
      </c>
      <c r="H94" s="51"/>
      <c r="I94" s="48"/>
      <c r="J94" s="14"/>
    </row>
    <row r="95" spans="1:10" ht="13.5" thickTop="1" x14ac:dyDescent="0.2">
      <c r="F95" s="46"/>
    </row>
  </sheetData>
  <sheetProtection algorithmName="SHA-512" hashValue="2QZH9aDfzocx8g3fBw7Ly0mZbcvCzOL0HYBR4YHCQlWptYhTuM27s/yAQudUk736XLideU+pyNYansUNMv452g==" saltValue="PMGBM/1i6RQy4HXkUcox/w==" spinCount="100000" sheet="1" objects="1" scenarios="1" formatCells="0" formatColumns="0" formatRows="0" insertColumns="0" pivotTables="0"/>
  <autoFilter ref="B7:H82"/>
  <mergeCells count="7">
    <mergeCell ref="G94:H94"/>
    <mergeCell ref="C88:D88"/>
    <mergeCell ref="B5:H5"/>
    <mergeCell ref="B4:I4"/>
    <mergeCell ref="C85:D85"/>
    <mergeCell ref="C86:D86"/>
    <mergeCell ref="G93:H93"/>
  </mergeCell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ignoredErrors>
    <ignoredError sqref="F76 F74 E83:F85" formulaRange="1"/>
    <ignoredError sqref="G43:G54 G27 G29:G31 G33 G36 G38:G39 G41 G55:G56 G57:G62 G63:G82 G84:G85" formula="1" formulaRange="1"/>
    <ignoredError sqref="H43:H54 H27 H29:H31 H33 H36 H38:H39 H41 H55:H56 H57:H62 H63:H68 H75:H82 H71:H73 H84:H85" evalError="1" formula="1" formulaRange="1"/>
    <ignoredError sqref="H11:H12 H86:H87 H9 H13:H26" evalError="1"/>
    <ignoredError sqref="B72 B8" numberStoredAsText="1"/>
    <ignoredError sqref="B29"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00B1EBAC9608746A03E54D810261FE3" ma:contentTypeVersion="2" ma:contentTypeDescription="Crear nuevo documento." ma:contentTypeScope="" ma:versionID="b074b07db78457deb1ca3adecdf634ea">
  <xsd:schema xmlns:xsd="http://www.w3.org/2001/XMLSchema" xmlns:xs="http://www.w3.org/2001/XMLSchema" xmlns:p="http://schemas.microsoft.com/office/2006/metadata/properties" xmlns:ns2="cd5e849a-c218-4d82-870e-2a39b48a01b7" xmlns:ns3="dbb02e33-bfb5-405a-9ed6-7a97e7856582" targetNamespace="http://schemas.microsoft.com/office/2006/metadata/properties" ma:root="true" ma:fieldsID="a8cf61cf29c346d78a353c42bc6c4784" ns2:_="" ns3:_="">
    <xsd:import namespace="cd5e849a-c218-4d82-870e-2a39b48a01b7"/>
    <xsd:import namespace="dbb02e33-bfb5-405a-9ed6-7a97e7856582"/>
    <xsd:element name="properties">
      <xsd:complexType>
        <xsd:sequence>
          <xsd:element name="documentManagement">
            <xsd:complexType>
              <xsd:all>
                <xsd:element ref="ns2:SharedWithUsers" minOccurs="0"/>
                <xsd:element ref="ns3:An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e849a-c218-4d82-870e-2a39b48a01b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b02e33-bfb5-405a-9ed6-7a97e7856582" elementFormDefault="qualified">
    <xsd:import namespace="http://schemas.microsoft.com/office/2006/documentManagement/types"/>
    <xsd:import namespace="http://schemas.microsoft.com/office/infopath/2007/PartnerControls"/>
    <xsd:element name="Anno" ma:index="9" nillable="true" ma:displayName="Año" ma:format="Dropdown" ma:internalName="Anno">
      <xsd:simpleType>
        <xsd:restriction base="dms:Choice">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no xmlns="dbb02e33-bfb5-405a-9ed6-7a97e7856582">2009</Anno>
  </documentManagement>
</p:properties>
</file>

<file path=customXml/itemProps1.xml><?xml version="1.0" encoding="utf-8"?>
<ds:datastoreItem xmlns:ds="http://schemas.openxmlformats.org/officeDocument/2006/customXml" ds:itemID="{6DACC648-A777-4814-B5DC-99CA84512B59}"/>
</file>

<file path=customXml/itemProps2.xml><?xml version="1.0" encoding="utf-8"?>
<ds:datastoreItem xmlns:ds="http://schemas.openxmlformats.org/officeDocument/2006/customXml" ds:itemID="{41CE153A-B72F-4981-8B0E-605BE6D0E5D4}"/>
</file>

<file path=customXml/itemProps3.xml><?xml version="1.0" encoding="utf-8"?>
<ds:datastoreItem xmlns:ds="http://schemas.openxmlformats.org/officeDocument/2006/customXml" ds:itemID="{F3B65BE8-6613-4522-A448-CCF88C58BB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Consultas</vt:lpstr>
      <vt:lpstr>'Matriz de Consultas'!Área_de_impresión</vt:lpstr>
      <vt:lpstr>'Matriz de Consultas'!Títulos_a_imprimir</vt:lpstr>
    </vt:vector>
  </TitlesOfParts>
  <Company>Banco Central de Costa Rica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 del envío a consulta del presupuesto 2021 de SUGEF (matriz)</dc:title>
  <dc:creator>FERNANDEZ VARGAS VALERIA</dc:creator>
  <cp:lastModifiedBy>SOLANO LOPEZ WILBERTH FRANCISCO</cp:lastModifiedBy>
  <dcterms:created xsi:type="dcterms:W3CDTF">2020-07-21T18:06:29Z</dcterms:created>
  <dcterms:modified xsi:type="dcterms:W3CDTF">2020-08-20T20:35:05Z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0x010100C00B1EBAC9608746A03E54D810261FE3</vt:lpwstr>
  </property>
</Properties>
</file>