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66925"/>
  <mc:AlternateContent xmlns:mc="http://schemas.openxmlformats.org/markup-compatibility/2006">
    <mc:Choice Requires="x15">
      <x15ac:absPath xmlns:x15ac="http://schemas.microsoft.com/office/spreadsheetml/2010/11/ac" url="https://bccr-my.sharepoint.com/personal/ucananjj_bccr_fi_cr/Documents/Escritorio/"/>
    </mc:Choice>
  </mc:AlternateContent>
  <xr:revisionPtr revIDLastSave="0" documentId="13_ncr:1_{EA507183-710A-4759-9023-CA46D1C444BD}" xr6:coauthVersionLast="47" xr6:coauthVersionMax="47" xr10:uidLastSave="{00000000-0000-0000-0000-000000000000}"/>
  <bookViews>
    <workbookView xWindow="-120" yWindow="-120" windowWidth="29040" windowHeight="15720" xr2:uid="{43BABD97-7D01-4141-AC81-FBAE43C39FC3}"/>
  </bookViews>
  <sheets>
    <sheet name="2026" sheetId="6" r:id="rId1"/>
  </sheets>
  <definedNames>
    <definedName name="base">#REF!</definedName>
    <definedName name="pr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29" i="6" l="1"/>
  <c r="H12" i="6" l="1"/>
  <c r="M90" i="6"/>
  <c r="M89" i="6" s="1"/>
  <c r="M88" i="6"/>
  <c r="M87" i="6"/>
  <c r="M86" i="6"/>
  <c r="M85" i="6"/>
  <c r="M84" i="6"/>
  <c r="M83" i="6"/>
  <c r="M82" i="6"/>
  <c r="M81" i="6" s="1"/>
  <c r="M80" i="6"/>
  <c r="M79" i="6"/>
  <c r="M78" i="6"/>
  <c r="M77" i="6"/>
  <c r="M76" i="6"/>
  <c r="M75" i="6"/>
  <c r="M73" i="6" s="1"/>
  <c r="M60" i="6"/>
  <c r="M61" i="6"/>
  <c r="M62" i="6"/>
  <c r="M63" i="6"/>
  <c r="M64" i="6"/>
  <c r="M65" i="6"/>
  <c r="M66" i="6"/>
  <c r="M67" i="6"/>
  <c r="M68" i="6"/>
  <c r="M69" i="6"/>
  <c r="M70" i="6"/>
  <c r="M71" i="6"/>
  <c r="M59" i="6"/>
  <c r="M43" i="6"/>
  <c r="M44" i="6"/>
  <c r="M45" i="6"/>
  <c r="M46" i="6"/>
  <c r="M47" i="6"/>
  <c r="M48" i="6"/>
  <c r="M49" i="6"/>
  <c r="M50" i="6"/>
  <c r="M51" i="6"/>
  <c r="M52" i="6"/>
  <c r="M53" i="6"/>
  <c r="M54" i="6"/>
  <c r="M55" i="6"/>
  <c r="M31" i="6"/>
  <c r="M32" i="6"/>
  <c r="M33" i="6"/>
  <c r="M34" i="6"/>
  <c r="M35" i="6"/>
  <c r="M36" i="6"/>
  <c r="M37" i="6"/>
  <c r="M38" i="6"/>
  <c r="M39" i="6"/>
  <c r="M40" i="6"/>
  <c r="M41" i="6"/>
  <c r="M42" i="6"/>
  <c r="M30" i="6"/>
  <c r="M9" i="6"/>
  <c r="M10" i="6"/>
  <c r="M11" i="6"/>
  <c r="M12" i="6"/>
  <c r="M13" i="6"/>
  <c r="M14" i="6"/>
  <c r="M19" i="6"/>
  <c r="M20" i="6"/>
  <c r="M21" i="6"/>
  <c r="M22" i="6"/>
  <c r="M23" i="6"/>
  <c r="M24" i="6"/>
  <c r="M25" i="6"/>
  <c r="M26" i="6"/>
  <c r="M27" i="6"/>
  <c r="M28" i="6"/>
  <c r="M7" i="6"/>
  <c r="I70" i="6"/>
  <c r="I7" i="6"/>
  <c r="I9" i="6"/>
  <c r="I10" i="6"/>
  <c r="I11" i="6"/>
  <c r="I12" i="6"/>
  <c r="I13" i="6"/>
  <c r="I14" i="6"/>
  <c r="I19" i="6"/>
  <c r="I20" i="6"/>
  <c r="I21" i="6"/>
  <c r="I22" i="6"/>
  <c r="I23" i="6"/>
  <c r="I24" i="6"/>
  <c r="I25" i="6"/>
  <c r="I26" i="6"/>
  <c r="I27" i="6"/>
  <c r="I28" i="6"/>
  <c r="I30" i="6"/>
  <c r="I31" i="6"/>
  <c r="I32" i="6"/>
  <c r="I33" i="6"/>
  <c r="I34" i="6"/>
  <c r="I35" i="6"/>
  <c r="I36" i="6"/>
  <c r="I37" i="6"/>
  <c r="I38" i="6"/>
  <c r="I39" i="6"/>
  <c r="I40" i="6"/>
  <c r="I41" i="6"/>
  <c r="I42" i="6"/>
  <c r="I43" i="6"/>
  <c r="I44" i="6"/>
  <c r="I45" i="6"/>
  <c r="I46" i="6"/>
  <c r="I47" i="6"/>
  <c r="I48" i="6"/>
  <c r="I49" i="6"/>
  <c r="I50" i="6"/>
  <c r="I51" i="6"/>
  <c r="I52" i="6"/>
  <c r="I53" i="6"/>
  <c r="I54" i="6"/>
  <c r="I55" i="6"/>
  <c r="I59" i="6"/>
  <c r="I60" i="6"/>
  <c r="I61" i="6"/>
  <c r="I62" i="6"/>
  <c r="I63" i="6"/>
  <c r="I64" i="6"/>
  <c r="I65" i="6"/>
  <c r="I66" i="6"/>
  <c r="I67" i="6"/>
  <c r="I68" i="6"/>
  <c r="I71" i="6"/>
  <c r="I72" i="6"/>
  <c r="I75" i="6"/>
  <c r="I76" i="6"/>
  <c r="I80" i="6"/>
  <c r="I82" i="6"/>
  <c r="I83" i="6"/>
  <c r="I84" i="6"/>
  <c r="I85" i="6"/>
  <c r="I86" i="6"/>
  <c r="I87" i="6"/>
  <c r="I88" i="6"/>
  <c r="H9" i="6"/>
  <c r="H10" i="6"/>
  <c r="H11" i="6"/>
  <c r="H13" i="6"/>
  <c r="H14" i="6"/>
  <c r="H19" i="6"/>
  <c r="H20" i="6"/>
  <c r="H21" i="6"/>
  <c r="H22" i="6"/>
  <c r="H23" i="6"/>
  <c r="H24" i="6"/>
  <c r="H25" i="6"/>
  <c r="H26" i="6"/>
  <c r="H27" i="6"/>
  <c r="H28" i="6"/>
  <c r="H30" i="6"/>
  <c r="H31" i="6"/>
  <c r="H32" i="6"/>
  <c r="H33" i="6"/>
  <c r="H34" i="6"/>
  <c r="H35" i="6"/>
  <c r="H36" i="6"/>
  <c r="H37" i="6"/>
  <c r="H38" i="6"/>
  <c r="H39" i="6"/>
  <c r="H40" i="6"/>
  <c r="H41" i="6"/>
  <c r="H42" i="6"/>
  <c r="H43" i="6"/>
  <c r="H44" i="6"/>
  <c r="H45" i="6"/>
  <c r="H46" i="6"/>
  <c r="H47" i="6"/>
  <c r="H48" i="6"/>
  <c r="H49" i="6"/>
  <c r="H50" i="6"/>
  <c r="H51" i="6"/>
  <c r="H52" i="6"/>
  <c r="H53" i="6"/>
  <c r="H54" i="6"/>
  <c r="H55" i="6"/>
  <c r="H57" i="6"/>
  <c r="H58" i="6"/>
  <c r="H59" i="6"/>
  <c r="H60" i="6"/>
  <c r="H61" i="6"/>
  <c r="H62" i="6"/>
  <c r="H63" i="6"/>
  <c r="H64" i="6"/>
  <c r="H65" i="6"/>
  <c r="H66" i="6"/>
  <c r="H67" i="6"/>
  <c r="H68" i="6"/>
  <c r="H69" i="6"/>
  <c r="H70" i="6"/>
  <c r="H71" i="6"/>
  <c r="H72" i="6"/>
  <c r="H74" i="6"/>
  <c r="H75" i="6"/>
  <c r="H76" i="6"/>
  <c r="H77" i="6"/>
  <c r="H78" i="6"/>
  <c r="H79" i="6"/>
  <c r="H80" i="6"/>
  <c r="H82" i="6"/>
  <c r="H83" i="6"/>
  <c r="H84" i="6"/>
  <c r="H85" i="6"/>
  <c r="H86" i="6"/>
  <c r="H87" i="6"/>
  <c r="H88" i="6"/>
  <c r="H90" i="6"/>
  <c r="H7" i="6"/>
  <c r="F94" i="6"/>
  <c r="G94" i="6"/>
  <c r="E89" i="6"/>
  <c r="D89" i="6"/>
  <c r="E81" i="6"/>
  <c r="D81" i="6"/>
  <c r="H81" i="6" s="1"/>
  <c r="E73" i="6"/>
  <c r="D73" i="6"/>
  <c r="D56" i="6"/>
  <c r="E56" i="6"/>
  <c r="E29" i="6"/>
  <c r="D29" i="6"/>
  <c r="E6" i="6"/>
  <c r="D6" i="6"/>
  <c r="M56" i="6" l="1"/>
  <c r="I73" i="6"/>
  <c r="H89" i="6"/>
  <c r="I6" i="6"/>
  <c r="I81" i="6"/>
  <c r="H29" i="6"/>
  <c r="H6" i="6"/>
  <c r="M6" i="6"/>
  <c r="M91" i="6" s="1"/>
  <c r="H73" i="6"/>
  <c r="I56" i="6"/>
  <c r="H56" i="6"/>
  <c r="E91" i="6"/>
  <c r="E94" i="6" s="1"/>
  <c r="D91" i="6"/>
  <c r="I29" i="6"/>
  <c r="D94" i="6" l="1"/>
  <c r="I91" i="6"/>
  <c r="I94" i="6" s="1"/>
  <c r="H91" i="6"/>
  <c r="H94" i="6" s="1"/>
</calcChain>
</file>

<file path=xl/sharedStrings.xml><?xml version="1.0" encoding="utf-8"?>
<sst xmlns="http://schemas.openxmlformats.org/spreadsheetml/2006/main" count="246" uniqueCount="243">
  <si>
    <t>CÓDIGO</t>
  </si>
  <si>
    <t>OBJETO DEL GASTO</t>
  </si>
  <si>
    <t>DIFERENCIA ABSOLUTA</t>
  </si>
  <si>
    <t>VARIACIÓN 
PORCENTUAL</t>
  </si>
  <si>
    <t>0</t>
  </si>
  <si>
    <t>REMUNERACIONES</t>
  </si>
  <si>
    <t>0.01.01</t>
  </si>
  <si>
    <t>Remuneraciones</t>
  </si>
  <si>
    <t>0.02.01</t>
  </si>
  <si>
    <t xml:space="preserve">Tiempo extraordinario </t>
  </si>
  <si>
    <t>0.02.02</t>
  </si>
  <si>
    <t>Recargo de funciones</t>
  </si>
  <si>
    <t>0.03.01</t>
  </si>
  <si>
    <t>Retribuciones por años de servicio</t>
  </si>
  <si>
    <t>0.03.02</t>
  </si>
  <si>
    <t>Restricciones al ejercicio liberal de la profesión</t>
  </si>
  <si>
    <t>0.03.03</t>
  </si>
  <si>
    <t>Decimotercer mes</t>
  </si>
  <si>
    <t>0.03.04</t>
  </si>
  <si>
    <t>Salario escolar</t>
  </si>
  <si>
    <t>0.03.99</t>
  </si>
  <si>
    <t>Otros incentivos salariales</t>
  </si>
  <si>
    <t>0.04.01</t>
  </si>
  <si>
    <t>Contribución Patronal al Seguro de Salud de la CCSS</t>
  </si>
  <si>
    <t>0.04.02</t>
  </si>
  <si>
    <t>Contribución patronal al IMAS</t>
  </si>
  <si>
    <t>0.04.03</t>
  </si>
  <si>
    <t>Contribución patronal al INA</t>
  </si>
  <si>
    <t>0.04.04</t>
  </si>
  <si>
    <t>Contribución patronal al FODESAF</t>
  </si>
  <si>
    <t>0.04.05</t>
  </si>
  <si>
    <t>Contribución patronal al Banco Popular</t>
  </si>
  <si>
    <t>0.05.01</t>
  </si>
  <si>
    <t>Contribución patronal al seguro de pensiones</t>
  </si>
  <si>
    <t>0.05.02</t>
  </si>
  <si>
    <t>Aporte patronal al ROPC</t>
  </si>
  <si>
    <t>0.05.03</t>
  </si>
  <si>
    <t>Aporte patronal al FCL</t>
  </si>
  <si>
    <t>0.05.05</t>
  </si>
  <si>
    <t>Contribución patronal a fondos administrados</t>
  </si>
  <si>
    <t>SERVICIOS</t>
  </si>
  <si>
    <t>1.02.03</t>
  </si>
  <si>
    <t>Servicio de correo</t>
  </si>
  <si>
    <t>1.03.01</t>
  </si>
  <si>
    <t>Información</t>
  </si>
  <si>
    <t>1.03.07</t>
  </si>
  <si>
    <t>Servicio de Transferencia Electrónica de Información</t>
  </si>
  <si>
    <t>1.04.04</t>
  </si>
  <si>
    <t>Servicios de gestión de Apoyo (Consultorías)</t>
  </si>
  <si>
    <t>1.04.99</t>
  </si>
  <si>
    <t>Otros servicios de gestión y apoyo</t>
  </si>
  <si>
    <t>1.05.01</t>
  </si>
  <si>
    <t>Transporte dentro del país</t>
  </si>
  <si>
    <t>1.05.02</t>
  </si>
  <si>
    <t>Viáticos dentro del país</t>
  </si>
  <si>
    <t>1.05.03</t>
  </si>
  <si>
    <t>Transporte en el exterior</t>
  </si>
  <si>
    <t>1.05.04</t>
  </si>
  <si>
    <t>Viáticos en el exterior</t>
  </si>
  <si>
    <t>1.07.01</t>
  </si>
  <si>
    <t>Actividades de capacitación</t>
  </si>
  <si>
    <t>1.08.06</t>
  </si>
  <si>
    <t>Mantenimiento  y reparación de equipo de comunicación</t>
  </si>
  <si>
    <t>1.08.07</t>
  </si>
  <si>
    <t>Mantenimiento y reparación de equipo y mobiliario de oficina</t>
  </si>
  <si>
    <t>1.08.99</t>
  </si>
  <si>
    <t>Mantenimiento de otros equipo</t>
  </si>
  <si>
    <t>1.09.99</t>
  </si>
  <si>
    <t>Otros Impuestos</t>
  </si>
  <si>
    <t>MATERIALES Y SUMINISTROS</t>
  </si>
  <si>
    <t>2.01.04</t>
  </si>
  <si>
    <t>Tintas, pinturas y diluyentes</t>
  </si>
  <si>
    <t>2.02.03</t>
  </si>
  <si>
    <t>Alimentos y bebidas</t>
  </si>
  <si>
    <t>2.03.04</t>
  </si>
  <si>
    <t>Materiales y productos eléctricos, telefónicos y de cómputo</t>
  </si>
  <si>
    <t>2.04.01</t>
  </si>
  <si>
    <t>Herramientas e instrumentos</t>
  </si>
  <si>
    <t>2.04.02</t>
  </si>
  <si>
    <t>Repuestos y accesorios</t>
  </si>
  <si>
    <t>2.99.01</t>
  </si>
  <si>
    <t>Útiles y materiales de oficina y cómputo</t>
  </si>
  <si>
    <t>2.99.03</t>
  </si>
  <si>
    <t xml:space="preserve">Productos de papel, cartón e impresos </t>
  </si>
  <si>
    <t>2.99.04</t>
  </si>
  <si>
    <t>Textiles y vestuario</t>
  </si>
  <si>
    <t>2.99.05</t>
  </si>
  <si>
    <t>Útiles y materiales de limpieza</t>
  </si>
  <si>
    <t>2.99.07</t>
  </si>
  <si>
    <t xml:space="preserve">Útiles y materiales de cocina y comedor </t>
  </si>
  <si>
    <t>2.99.99</t>
  </si>
  <si>
    <t>Otros útiles, materiales y suministros</t>
  </si>
  <si>
    <t>5</t>
  </si>
  <si>
    <t>BIENES DURADEROS</t>
  </si>
  <si>
    <t>5.01.04</t>
  </si>
  <si>
    <t>Equipo y Mobiliario de Oficina</t>
  </si>
  <si>
    <t>5.99.03</t>
  </si>
  <si>
    <t>Bienes Intangibles</t>
  </si>
  <si>
    <t>TRANSFERENCIAS CORRIENTES</t>
  </si>
  <si>
    <t>6.02.01</t>
  </si>
  <si>
    <t>Becas a funcionarios</t>
  </si>
  <si>
    <t>6.02.02</t>
  </si>
  <si>
    <t>Becas a terceras personas</t>
  </si>
  <si>
    <t>6.03.01</t>
  </si>
  <si>
    <t>Prestaciones legales</t>
  </si>
  <si>
    <t>6.03.99</t>
  </si>
  <si>
    <t>Subsidio por incapacidades</t>
  </si>
  <si>
    <t>TOTAL</t>
  </si>
  <si>
    <t>Cifras en colones</t>
  </si>
  <si>
    <t>1.03.03</t>
  </si>
  <si>
    <t>Impresión, encuadernación y otros</t>
  </si>
  <si>
    <t>1.04.02</t>
  </si>
  <si>
    <t>Servicios Jurídicos</t>
  </si>
  <si>
    <t>CUENTAS ESPECIALES</t>
  </si>
  <si>
    <t>9.02.01</t>
  </si>
  <si>
    <t>Sumas libres sin asignación presupuestaria</t>
  </si>
  <si>
    <t>1 01 99</t>
  </si>
  <si>
    <t>Otros alquileres</t>
  </si>
  <si>
    <t>1.02.04</t>
  </si>
  <si>
    <t>Servicio de Telecomunicaciones</t>
  </si>
  <si>
    <t>1.04.01</t>
  </si>
  <si>
    <t>Servicios ciencias salud</t>
  </si>
  <si>
    <t>1.04.03</t>
  </si>
  <si>
    <t>Servicios de ingeniería y arquitectura</t>
  </si>
  <si>
    <t>Servicios de gestión de Apoyo (Serv. Adm BCCR)</t>
  </si>
  <si>
    <t>1.04.05</t>
  </si>
  <si>
    <t xml:space="preserve">Servicio de desarrollo de sistemas </t>
  </si>
  <si>
    <t>1.04.06</t>
  </si>
  <si>
    <t>Servicios generales</t>
  </si>
  <si>
    <t>1.07.02</t>
  </si>
  <si>
    <t>Actividades de protocolo</t>
  </si>
  <si>
    <t>1.08.08</t>
  </si>
  <si>
    <t>Mantenimiento y reparación de equipo de cómputo y sistemas</t>
  </si>
  <si>
    <t>2.01.01</t>
  </si>
  <si>
    <t>Combustibles y lubricantes</t>
  </si>
  <si>
    <t>2.01.02</t>
  </si>
  <si>
    <t>Productos farmacéuticos y medicinales</t>
  </si>
  <si>
    <t>2.99.02</t>
  </si>
  <si>
    <t>Útiles y materiales médico hospitalario</t>
  </si>
  <si>
    <t>2.99.06</t>
  </si>
  <si>
    <t>Útiles y materiales de resguardo y seguridad</t>
  </si>
  <si>
    <t>5.01.02</t>
  </si>
  <si>
    <t>Equipo de transporte</t>
  </si>
  <si>
    <t>5.01.03</t>
  </si>
  <si>
    <t>Equipo de comunicación</t>
  </si>
  <si>
    <t>6.06.01</t>
  </si>
  <si>
    <t>Indemnizaciones</t>
  </si>
  <si>
    <t>6.07.01</t>
  </si>
  <si>
    <t>Cuotas a Organismos Internacionales</t>
  </si>
  <si>
    <t>9</t>
  </si>
  <si>
    <t>JUSTIFICACIÓN</t>
  </si>
  <si>
    <t>5.01.05</t>
  </si>
  <si>
    <t>Equipo y programas de cómputo</t>
  </si>
  <si>
    <t>6.02.03</t>
  </si>
  <si>
    <t>Ayudas a funcionarios</t>
  </si>
  <si>
    <t>OBSERVACIONES DE SUPERVISADOS</t>
  </si>
  <si>
    <t>ANÁLISIS DE LAS OBSERVACIONES</t>
  </si>
  <si>
    <t>1.03.02</t>
  </si>
  <si>
    <t>Publicidad y propaganda</t>
  </si>
  <si>
    <t>5.01.06</t>
  </si>
  <si>
    <t>Equipo sanitario, de laboratorio e investigación</t>
  </si>
  <si>
    <t>5.01.99</t>
  </si>
  <si>
    <r>
      <t xml:space="preserve">PRESUPUESTO AÑO
</t>
    </r>
    <r>
      <rPr>
        <b/>
        <sz val="12"/>
        <color theme="0"/>
        <rFont val="Arial"/>
        <family val="2"/>
      </rPr>
      <t>2025</t>
    </r>
  </si>
  <si>
    <r>
      <t xml:space="preserve">PRESUPUESTO AÑO
</t>
    </r>
    <r>
      <rPr>
        <b/>
        <sz val="12"/>
        <color theme="0"/>
        <rFont val="Arial"/>
        <family val="2"/>
      </rPr>
      <t>2024</t>
    </r>
  </si>
  <si>
    <r>
      <t xml:space="preserve">PRESUPUESTO AÑO
</t>
    </r>
    <r>
      <rPr>
        <b/>
        <sz val="12"/>
        <color theme="0"/>
        <rFont val="Arial"/>
        <family val="2"/>
      </rPr>
      <t>2021</t>
    </r>
  </si>
  <si>
    <r>
      <t xml:space="preserve">PRESUPUESTO AÑO
</t>
    </r>
    <r>
      <rPr>
        <b/>
        <sz val="12"/>
        <color theme="0"/>
        <rFont val="Arial"/>
        <family val="2"/>
      </rPr>
      <t>2026</t>
    </r>
  </si>
  <si>
    <t>Presupuesto de la SUGEVAL para el año 2026</t>
  </si>
  <si>
    <t>Remuneración básica o salario base que se otorga al personal, permanente o interino por la prestación de servicios, de acuerdo con la naturaleza del trabajo, grado de especialización y la responsabilidad asignada al puesto o nivel jerárquico correspondiente, con sujeción a las regulaciones de las leyes laborales vigentes.</t>
  </si>
  <si>
    <t>Retribución eventual al personal que presta sus servicios en horas que exceden su jornada ordinaria de trabajo, cuando circunstancias o situaciones de naturaleza extraordinaria de la entidad así lo requieran, ajustándose a las disposiciones legales y técnicas vigentes.</t>
  </si>
  <si>
    <t>Diferencias salariales que se reconocen a los funcionarios en forma adicional a su salario habitual, que se derivan del reconocimiento por asumir en forma temporal los deberes y responsabilidades de un cargo de nivel superior por ausencia de su titular.</t>
  </si>
  <si>
    <t>Reconocimientos adicionales que la institución destina como remuneración a sus trabajadores por concepto de años laborados en el sector público y de acuerdo con lo que establece el ordenamiento jurídico correspondiente.</t>
  </si>
  <si>
    <t>Compensación económica al servidor al que por legislación vigente se le ha impuesto restricción al ejercicio de la profesión que ostenta en su cargo.</t>
  </si>
  <si>
    <t>Retribución extraordinaria de un mes de salario adicional o proporcional al tiempo laboral que otorga la institución por una sola vez, cada fin de año, a todos sus trabajadores.</t>
  </si>
  <si>
    <t>Retribución salarial que consiste en un porcentaje calculado sobre el salario nominal mensual de cada trabajador. Dicho porcentaje se paga en forma acumulada en el mes de enero siguiente de cada año y se rige de conformidad con lo que disponga el ordenamiento jurídico correspondiente.</t>
  </si>
  <si>
    <t>Remuneraciones salariales no enunciadas en las subpartidas anteriores, caracterizadas principalmente por constituir erogaciones adicionales al salario base del personal que labora al servicio de la entidad, de acuerdo con la normativa jurídica y técnica que lo autorice.</t>
  </si>
  <si>
    <t>Erogaciones que en condición de patronos deben destinar a aquellas instituciones que la ley señale, con el fin de que los trabajadores y familias en general, disfruten de los beneficios de la seguridad social y el desarrollo para mejorar la capacidad laboral del país, como son: el seguro de salud, la satisfacción de necesidades básicas de las familias de escasos recursos económicos, la formación y capacitación del sector público y privado. Su cálculo se efectúa en función de los salarios y otras remuneraciones que se les otorgan a los empleados.</t>
  </si>
  <si>
    <t>Aporte que las instituciones del Estado en su calidad de patronos destinan al Instituto Mixto de Ayuda Social, para asignarlos a programas sociales de ese Instituto, dirigidos a satisfacer las necesidades básicas de las familias de escasos recursos económicos.</t>
  </si>
  <si>
    <t>Aporte que las instituciones del Estado en su calidad de patronos destinan al Instituto Nacional de Aprendizaje (INA), para la formación y capacitación de los trabajadores.</t>
  </si>
  <si>
    <t>Pagos que instituciones del Estado como patronos, destinan al Fondo de Desarrollo Social y Asignaciones Familiares (FODESAF), para brindar asistencia a personas de escasos recursos económicos.</t>
  </si>
  <si>
    <t>Aportes que instituciones del Estado en su condición de patronos, destinan al Banco Popular y de Desarrollo Comunal, con el fin de incrementar su patrimonio, así como a la creación de reservas, bonificaciones a los ahorros o a proyectos de desarrollo a juicio de la Junta Directiva Nacional.</t>
  </si>
  <si>
    <t>Contempla las cuotas que las instituciones del Estado como patronos destinan a la Caja Costarricense de Seguro Social, para financiar el seguro de pensiones de sus trabajadores y pensionados cubiertos por ese seguro.</t>
  </si>
  <si>
    <t>Aportes que las instituciones del Estado como patronos aportan para el financiamiento al Régimen Obligatorio de Pensiones Complementarias de cada trabajador, según lo establecido por la Ley de Protección al Trabajador. Dicho pago se calcula como un porcentaje sobre el salario mensual del trabajador y se deposita en las cuentas individuales de éste en la operadora de pensiones de su elección.</t>
  </si>
  <si>
    <t>Erogaciones que las instituciones del Estado como patronos aportan para el financiamiento del Fondo de Capitalización Laboral de cada trabajador establecido mediante Ley de Protección al Trabajador. Dicho aporte se calcula como un porcentaje sobre el salario mensual del trabajador y se deposita en las cuentas individuales de éste en la operadora de pensiones de su elección.</t>
  </si>
  <si>
    <t>Sumas que las instituciones del Estado como patrono aportan a aquellas instituciones de carácter privado que la ley autorice para administrar fondos de asociaciones solidaristas, fondos de pensiones complementarios y otros fondos de capitalización.</t>
  </si>
  <si>
    <t>Maquinaria y equipo diverso</t>
  </si>
  <si>
    <t>Prueba</t>
  </si>
  <si>
    <t>Diferencia</t>
  </si>
  <si>
    <t>Incluye el arrendamiento de otros bienes o derechos. Abarca los derechos de participación y montaje en las Expos.</t>
  </si>
  <si>
    <t>Contempla el pago de servicio de traslado nacional e internacional de toda clase de correspondencia postal, el alquiler de apartados postales, la adquisición de estampillas, y otros servicios conexos.</t>
  </si>
  <si>
    <t>Comprende el pago de servicios nacionales e internacionales necesarios para el acceso a los servicios de telefonía, a redes de información como "Internet" y otros servicios similares.</t>
  </si>
  <si>
    <t>Corresponde a los gastos por servicios de información que utilizan las instituciones públicas para efecto de dar a conocer asuntos de carácter oficial, de tipo administrativo, campañas de carácter culturales, educativas, científicas o técnicas. Incluye la publicación de avisos, edictos, acuerdos, reglamentos, decretos, leyes, la preparación de guiones, documentales y similares, transmitidos a través de medios de comunicación masiva, escritos, radiales, audiovisuales o cualquier otro medio. Incluye la elaboración e implementación de la Pauta campaña informativa y videopodcast.</t>
  </si>
  <si>
    <t>Corresponde a los gastos por servicios de publicidad y propaganda que utilizan las instituciones públicas, tales como anuncios, cuñas, avisos, patrocinios, preparación de guiones y documentales de carácter comercial, y otros, los cuales llegan a la ciudadanía a través de los medios de comunicación masiva, escritos, radiales, audiovisuales o cualquier otro medio, que tienen como fin atraer a posibles compradores, espectadores y usuarios o bien resaltar la imagen institucional.
Se incluyen los contratos relacionados con publicidad y propaganda institucional que suministren artículos con fines publicitarios tales como: revistas, libretas, agendas, llaveros, lapiceros entre otros.</t>
  </si>
  <si>
    <t>Contempla gastos por concepto de servicios de impresión, fotocopiado, encuadernación y reproducción de revistas, libros, periódicos, comprobantes, títulos valores, especies fiscales y papelería en general utilizada en la operación propia de las instituciones.</t>
  </si>
  <si>
    <t>Considera el pago de los servicios de carácter virtual tales como acceso a información especializada, cuya obtención se realiza a través de medios informáticos, telemáticos y/o electrónicos. Por ejemplo servios del tipo Bloomberg o Reuters.</t>
  </si>
  <si>
    <t>Comprende las erogaciones por concepto de servicios profesionales y técnicos para realizar trabajos en el campo de la salud. Incluye los servicios integrales de salud.</t>
  </si>
  <si>
    <t>Comprende las erogaciones por concepto de servicios profesionales y técnicos para elaborar trabajos en el campo del derecho y el notariado, como por ejemplo servicios de Derecho Tributario o Penal. Los cuales se requieren para apoyar las labores que actualmente se realizan.</t>
  </si>
  <si>
    <t>Corresponde a la cancelación de servicios profesionales y técnicos para la elaboración de trabajos en las áreas de contaduría, economía, administración, finanzas, sociología, psicología y las demás áreas de las ciencias económicas y sociales.  Se tiene previsto la contratación de las siguientes consultorías: Supervisión: Toronto Centre, NIIF y sostenibilidad, Criptoactivos, e Infraestructuras de mercado. Comunicación: Estudios de mercado, Manejo de redes sociales y elaboración de memoria institucional, Medición campaña publicitaria, Monitoreo de medios y Producción campaña informativa, Rediseño del sitio web, Diseños de arte para publicaciones y Fotografía institucional. Asesoría Jurídica: Servicios jurídicos y certificaciones de Registro Nacional. Otros: Evaluación externa de la norma INTE/ ISO 9001:2015 (Calidad), Custodia externa de documentos, Servicios de Traducción y Transformación digital.</t>
  </si>
  <si>
    <t xml:space="preserve">Corresponde a los servicios administrativos que brinda el BCCR a los ODMs como servicios de contratación de recursos humanos, servicios de compras, pagos, gestión de presupuesto, entre otros. </t>
  </si>
  <si>
    <t>En esta partida se presupuestan los Servicios Tecnológicos  brindados por el BCCR, los cuales son utilizados en su gran mayoría para cubrir la operativa normal (soporte, Hardware, Software), así como una Consultoría para el rediseño del sitio web.</t>
  </si>
  <si>
    <t>Incluye los gastos por concepto de servicios misceláneos contratados con personas físicas o jurídicas, para que realicen trabajos de apoyo a las actividades sustantivas de la institución, tales como servicios de vigilancia, de aseo y limpieza, de confección, de lavandería y otros servicios de naturaleza manual.</t>
  </si>
  <si>
    <t>Comprende el pago por concepto de servicios profesionales y técnicos en campos no contemplados en las subpartidas anteriores, con personas físicas o jurídicas, tanto nacionales como extranjeras para la realización de trabajos específicos. Incluye el costo del alquiler del edificio, servicios de aseo, limpieza y mantenimiento, entre otros.</t>
  </si>
  <si>
    <t>Contempla los gastos por concepto de servicio de traslado que las instituciones públicas reconocen a sus servidores cuando estos deban desplazarse en forma transitoria de su centro de trabajo a algún lugar del territorio nacional, con el propósito de cumplir con las funciones de su cargo o las señaladas en convenios suscritos entre la institución y el beneficiario del transporte. Considera además, el traslado de personas ajenas a la entidad, como estudiantes, enfermos, indigentes, asesores y observadores internacionales, entre otros, de acuerdo con la legislación vigente</t>
  </si>
  <si>
    <t>Erogaciones por concepto de atención de hospedaje, alimentación y otros gastos menores relacionados, que las instituciones públicas reconocen a sus servidores, cuando estos deban desplazarse en forma transitoria de su centro de trabajo a algún lugar del territorio nacional, con el propósito de cumplir con las funciones de su cargo o las señaladas en convenios suscritos entre la institución y el beneficiario del viático.
Considera además, el pago de gastos de hospedaje, alimentación y otros gastos menores relacionados, a personas ajenas a la entidad, como estudiantes, enfermos, indigentes, asesores y observadores internacionales, entre otros, de acuerdo con la legislación vigente.</t>
  </si>
  <si>
    <t>Corresponde al pago de los servicios de traslado que las instituciones públicas reconocen a sus funcionarios o a aquellos a quien la legislación autorice, cuando deban desplazarse hacia el exterior o desde el exterior, con el propósito de cumplir con las funciones de su cargo o las señaladas en convenios suscritos entre la institución y el beneficiario del transporte.</t>
  </si>
  <si>
    <t>Erogaciones por concepto de hospedaje, alimentación y otros gastos menores relacionados, que las instituciones públicas reconocen a sus servidores o a aquellos que la legislación autorice, cuando estos deban desplazarse en forma transitoria de su centro de trabajo al exterior o desde el exterior, con el propósito de cumplir con las funciones de su cargo o las señaladas en convenios suscritos entre la institución y el beneficiario, acorde con las disposiciones legales respectivas. Incluye además, gastos necesarios por concepto de pasaporte, visa y cualesquiera otros requisitos migratorios esenciales, previos a la iniciación del viaje.</t>
  </si>
  <si>
    <t>Esta subpartida contempla los siguientes conceptos relacionados con: servicios y bienes inherentes a la realización de eventos de capacitación y aprendizaje tales como seminarios, charlas, congresos, simposios, cursos, talleres y similares. En este concepto se incluyen las contrataciones de manera integral o bien por separado, por ejemplo: instructores y personal de apoyo; salas de instrucción, maquinaria, equipo y mobiliario; útiles, materiales y suministros como cartapacios, afiches, flores, placas, pergaminos, así como la alimentación y hospedaje que se brinda a los participantes de los eventos en el transcurso de los mismos.
Se incluyen en esta subpartida todos los gastos de viaje y de transporte de los participantes en actividades de capacitación, tales como: visas, impuestos de salida y otros similares.
Se incluyen cuotas que la institución debe cancelar a la entidad organizadora, para que funcionarios públicos o quienes la legislación autorice, participen en congresos, seminarios, talleres, simposios, cursos, charlas y similares.</t>
  </si>
  <si>
    <t>Erogaciones destinadas al pago de los servicios, útiles, materiales y suministros diversos, que se contraten de manera integral o adquieran en forma separada, necesarios para efectuar celebraciones y cualquier otra atención que se brinde a funcionarios o personas ajenas a la entidad, tales como recepciones oficiales, conmemoraciones, agasajos, exposiciones, entre otros.</t>
  </si>
  <si>
    <t>Corresponde al mantenimiento y reparaciones preventivas y habituales de equipos de comunicación tales como centrales telefónicas, antenas, transmisores, receptores, teléfonos, faxes, equipo de radio, video filmador, equipo de cine, plataformas de interconectividad y comunicación, entre otros.</t>
  </si>
  <si>
    <t>Comprende el mantenimiento y reparaciones preventivas y habituales de equipo y mobiliario que se requiere para el uso de oficinas, como máquinas de escribir, archivadores, aires acondicionados, fotocopiadoras, escritorios, sillas, entre otros.</t>
  </si>
  <si>
    <t>En esta subpartida se incluye el mantenimiento y reparaciones preventivas y habituales de otra maquinaria y equipo, no contemplados en las subpartidas anteriores, comprende el mantenimiento y reparación de equipo y mobiliario médico, hospitalario, de laboratorio, de investigación y protección ambiental, drones, entre otros.</t>
  </si>
  <si>
    <t>Incluye la compra de especies fiscales, el pago de impuestos sobre la propiedad de vehículos y cualquier otra erogación por concepto de impuestos no considerados en los renglones anteriores.</t>
  </si>
  <si>
    <t>Comprende los gastos por concepto de productos y sustancias naturales o artificiales que se emplean para teñir, pintar y dar un color determinado a un objeto, como por ejemplo: tintas de todo tipo, pinturas, barnices, esmaltes, lacas, diluyentes, removedores de pintura, entre otros.</t>
  </si>
  <si>
    <t>Adquisición de materiales y productos que se requieren en la construcción, mantenimiento y reparación de los sistemas eléctricos, telefónicos y de cómputo. Como ejemplo se citan los siguientes: todo tipo de cable, bombillos, tubos, conectadores, uniones, cajas octogonales, toma corrientes, cajas telefónicas, memoria RAM, tarjetas para cómputo, abanicos internos de computadoras, entre otros.</t>
  </si>
  <si>
    <t>Comprende la adquisición de artículos que se requieren para realizar labores de oficina, de cómputo</t>
  </si>
  <si>
    <t>Comprende la adquisición de útiles y materiales no capitalizables que se utilizan en las actividades médico-quirúrgicas, de enfermería, farmacia, laboratorio e investigación en general</t>
  </si>
  <si>
    <t>Incluye la adquisición de papel y cartón de toda clase, así como los productos que ofrece el mercado en forma estandarizada. Se citan como ejemplo: papel bond, papel periódico, sobres, papel para impresoras, cajas de cartón, papel engomado y adhesivo en sus diversas formas. También comprende todo tipo de impresos ya sea en papel o en otro material</t>
  </si>
  <si>
    <t>Contempla las compras de todo tipo de hilados, tejidos de fibras artificiales y naturales y prendas de vestir, incluye tanto la adquisición de los bienes terminados como los materiales para elaborarlos. Se cita como ejemplo: paraguas, uniformes, ropa de cama, cortinas, persianas, alfombras, colchones, cordeles, redes, calzado de vestir, bolsos y otros artículos similares.</t>
  </si>
  <si>
    <t>Adquisición de artículos necesarios para el aseo general, tales como bolsas plásticas, escobas, cepillos de fibras naturales y sintéticas, ceras, desinfectantes, jabón de todo tipo, papel higiénico, desodorante ambiental y cualquier otro artículo o material similar.</t>
  </si>
  <si>
    <t>Corresponde la adquisición de útiles que se necesitan en las actividades culinarias y para el comedor, por ejemplo: sartenes, artículos de cuchillería, saleros, coladores, vasos, picheles, platos y otros similares. Considera además, los utensilios desechables de papel, cartón y plástico.</t>
  </si>
  <si>
    <t>Incorpora la compra de útiles, materiales y suministros no incluidos en las subpartidas anteriores</t>
  </si>
  <si>
    <t>Erogaciones por concepto de equipo para trasmitir y recibir información, haciendo partícipe a terceros mediante comunicaciones telefónicas, satelitales, de microondas, radiales, audiovisuales y otras, ya sea para el desempeño de las labores normales de la entidad, o para ser utilizados en labores de capacitación, vigilancia y seguridad o educación en general.</t>
  </si>
  <si>
    <t>Contempla los gastos por concepto de equipo para el procesamiento de la parte física que se adquieren para su operación.</t>
  </si>
  <si>
    <t>Incluye la adquisición y el desarrollo de sistemas informáticos, así como de software especializado. Se contemplan en esta subpartida, las erogaciones por concepto de adiciones y mejoras a sistemas que se encuentran en operación, además de la amortización de los proyectos tecnológicos.</t>
  </si>
  <si>
    <t>Monto que se destina en forma temporal a funcionarios para que inicien, continúen o completen sus estudios, en el país o en el exterior. Dicha suma puede cubrir parcial o totalmente el costo del estudio. Además, puede incluir los gastos graduación.</t>
  </si>
  <si>
    <t>Suma que se destina en forma temporal a personas que no son funcionarios, para que inicien, continúen o completen sus estudios, sea en el país o en el exterior. Dicha suma puede cubrir parcial o totalmente el costo del estudio. incluye ayudas económicas para prácticas estudiantiles que están dentro de los programas de estudio de centros de enseñanza</t>
  </si>
  <si>
    <t xml:space="preserve">Suma presupuestada para el pago de ayuda por consumo eléctrico en jornada modalidad teletrabajo, todo de acuerdo con la Resolución de la Gerencia GER-RES-0069-2022 del 8/6/2022 </t>
  </si>
  <si>
    <t>Sumas que asignan las instituciones públicas para cubrir el pago por concepto de preaviso y cesantía, además de otros pagos a que tengan derecho los funcionarios una vez concluida la relación laboral con la entidad de conformidad con las regulaciones establecidas.</t>
  </si>
  <si>
    <t>Incluye el pago de subsidio por incapacidad y maternidad que se debe reconocer según la normativa de la Caja Costarricense del Seguro Social.</t>
  </si>
  <si>
    <t>Contempla el resarcimiento económico por el daño o perjuicio causado por la institución a personas físicas o jurídicas, incluyendo las costas judiciales o cualquier gasto similar, el cual debe tener respaldo en una sentencia judicial o una resolución administrativa. Incluye la indemnización generada como producto de juicios laborales que obliga al pago de salarios caídos donde se da por concluida la relación laboral, independientemente del periodo a los cuales pertenecen.</t>
  </si>
  <si>
    <t>Aportes que las instituciones públicas nacionales otorgan a organismos de carácter internacional con cobertura en el ámbito mundial o regional, para gastos corrientes, previo compromiso legalmente formalizado, incluye las sumas que por concepto de cuotas que se trasladan a organismos internacionales</t>
  </si>
  <si>
    <r>
      <rPr>
        <b/>
        <sz val="9"/>
        <rFont val="Arial"/>
        <family val="2"/>
      </rPr>
      <t xml:space="preserve">Globalvia (23/08/2025): </t>
    </r>
    <r>
      <rPr>
        <sz val="9"/>
        <rFont val="Arial"/>
        <family val="2"/>
      </rPr>
      <t>Se solicita justificar la retribucón salarial que consiste en un porcentaje calculado sobre el salario nominal mensual de cada trabajador.Dicho porcentaje se paga en forma acumulada en el mes de enero siguiente de cada año y se rige de conformidad con lo que disponga el ordenamiento jurídico correspondiente.</t>
    </r>
  </si>
  <si>
    <r>
      <rPr>
        <b/>
        <sz val="9"/>
        <color theme="1"/>
        <rFont val="Arial"/>
        <family val="2"/>
      </rPr>
      <t>Cámara de Fondos de Inversión, Cámara de Intermediarios Bursátiles y Afines y Cámara de Emisores de Títulos Valores (01/09/2025):</t>
    </r>
    <r>
      <rPr>
        <sz val="9"/>
        <color theme="1"/>
        <rFont val="Arial"/>
        <family val="2"/>
      </rPr>
      <t xml:space="preserve"> Entendiendo que los gastos por Remuneraciones corresponden a gasto corriente, en el  caso del Presupuesto de SUGEVAL se muestra un incremento del 6.54%, y el de CONASSIF crece a una tasa del 6.11%; sin embargo, la partida de Salarios refleja aumentos mucho menores, 1.09% y 1.5% respectivamente, mientras que la partida de Salario Escolar presupuesta aumentos sorprendentemente grandes. CONASSIF presupuesta un aumento del 367.41% y SUGEVAL del 384.53%; aún más, en el caso de SUGEVAL el aumento en el  renglón de Salario Escolar es del orden del 629.7% del 2024 al 2026. Si partimos de que el Salario Escolar se calcula como porcentaje del salario bruto anual no entendemos la diferencia entre la tasa de crecimiento de uno y otro. Por esta razón, solicitamos aclarar los motivos que justifican el incremento tan considerable en Salario Escolar de ambos presupuestos.</t>
    </r>
  </si>
  <si>
    <r>
      <rPr>
        <b/>
        <sz val="9"/>
        <color theme="1"/>
        <rFont val="Arial"/>
        <family val="2"/>
      </rPr>
      <t>Marcado de Valores- Grupo Financiero- (02/09/2025):</t>
    </r>
    <r>
      <rPr>
        <sz val="9"/>
        <color theme="1"/>
        <rFont val="Arial"/>
        <family val="2"/>
      </rPr>
      <t xml:space="preserve"> Con respecto al oficio Ref. CNS-1962/08 del 20 de agosto de 2025 donde se envía a consulta la propuesta presupuestaria para el ejercicio presupuestario 2026 del CONASSIF y de la SUGEVAL, consideramos necesario conocer la razonabilidad de la información presentada ya que tiene un impacto en el aporte de los supervisados y en aras de generar transparencia en el proceso presupuestario, en este sentido nos gustaría entender el razonamiento y solicitar una justificación de las partidas con incrementos más significativos, es decir, el aumento total del presupuesto de la Sugeval de un 4.11%, la partida de salario escolar dónde según el presupuesto aumentó en 384.53% y la partida de actividades de protocolo que incrementa un 180.95%.</t>
    </r>
  </si>
  <si>
    <r>
      <t>Banco Nacional (03/09/2025):</t>
    </r>
    <r>
      <rPr>
        <sz val="9"/>
        <color theme="1"/>
        <rFont val="Arial"/>
        <family val="2"/>
      </rPr>
      <t xml:space="preserve"> Se aprecia necesario conocer el motivo por el que la partida del Salario Escolar presenta un incremento en una proporción tan elevada en comparación con el año anterior. Se considera que el crecimiento de esta partida es desproporcionado en relación con el ajuste aplicado sobre la partida 0.01.01 de remuneraciones establecida para el año 2026. El incremento en esta partida también podría provocar un aumento sobre las cuentas de contribuciones sociales, por lo tanto, la variación tendría un efecto mayor en el crecimiento del gasto, por ejemplo, este incremento previsto para el año 2026 tiene un impacto de casi un 6% sobre el presupuesto total de la partida de remuneraciones.</t>
    </r>
  </si>
  <si>
    <r>
      <rPr>
        <b/>
        <sz val="9"/>
        <color theme="1"/>
        <rFont val="Arial"/>
        <family val="2"/>
      </rPr>
      <t>Se aclara:</t>
    </r>
    <r>
      <rPr>
        <sz val="9"/>
        <color theme="1"/>
        <rFont val="Arial"/>
        <family val="2"/>
      </rPr>
      <t xml:space="preserve"> Para el 2026 en el caso de la partida de remuneraciones y salario escolar, el incremento obedece a la implementación de la Ley Marco de Empleo Público. El 5 de junio del 2025 en el alcance N° 71 de La Gaceta N° 102, se publicó la Directriz Ministerial N.° 008-2025-PLAN, la Columna Salarial Global de las clases de puestos del Banco Central de Costa Rica (BCCR) y sus Órganos de Desconcentración Máxima (ODM), la cual es obligatoria su aplicación, en los casos que corresponda: los ajustes salariales, las cargas sociales y el pago del salario escolar. Se trata de una disposición legal de cumplimiento obligatorio.</t>
    </r>
  </si>
  <si>
    <r>
      <t xml:space="preserve">Se aclara: </t>
    </r>
    <r>
      <rPr>
        <sz val="9"/>
        <rFont val="Arial"/>
        <family val="2"/>
      </rPr>
      <t>La partida incluye los servicios administrativos prestados por BCCR, los cuales contemplan servicios como los siguientes: administración de bienes muebles, gestión de compras, gestión de pagos, personal de servicios médicos, salud ocupacional, remuneraciones y servicios al personal, administración documental, contratación de talento humano, gestión de capacitación, bienestar organizacional, presupuesto, certificados de firma digital y servicios de secretaría general.
El costo estimado para el año 2026 presenta un incremento del 2,02% derivado de la Columna salarial, la cual aplica también para los funcionarios del BCCR que brindan los servicios.</t>
    </r>
  </si>
  <si>
    <r>
      <rPr>
        <b/>
        <sz val="9"/>
        <color theme="1"/>
        <rFont val="Arial"/>
        <family val="2"/>
      </rPr>
      <t xml:space="preserve">Se aclara: </t>
    </r>
    <r>
      <rPr>
        <sz val="9"/>
        <color theme="1"/>
        <rFont val="Arial"/>
        <family val="2"/>
      </rPr>
      <t>La partida incluye todos los servicios de Tecnologías de Información brindados por el BCCR, incluyendo el departamento de tecnologías, gestión de soluciones e implementación de nuevos desarrollos, así como temas de software y hardware.
La forma de estimación se basa en el Costeo ABC del Banco Central de Costa Rica, el cual toma como insumos las métricas mensuales o periódicas que los recursos asignan a las actividades (inductores).
Las principales causas que originan el incremento están asociadas al costo por inductor que se proyecta para el 2026 y del personal de outsourcing que apoya a la División de Servicios Tecnológicos del BCCR</t>
    </r>
  </si>
  <si>
    <r>
      <rPr>
        <b/>
        <sz val="9"/>
        <color theme="1"/>
        <rFont val="Arial"/>
        <family val="2"/>
      </rPr>
      <t>Se aclara:</t>
    </r>
    <r>
      <rPr>
        <sz val="9"/>
        <color theme="1"/>
        <rFont val="Arial"/>
        <family val="2"/>
      </rPr>
      <t xml:space="preserve"> Para el 2026 en atención al Objetivo estratégico del Plan Estratégico de Sugeval:  Mejorar la capacidad de respuesta institucional a las innovaciones de los mercados de valores, se realizará un evento con la industria como parte del proyecto que se iniciará en el 2026 cuyo propósito es una estrategia de abordaje de aspectos de innovación financiera en el mercado de capitales. Este proyecto requiere llevar a cabo acciones participativas con actores del mercado. El incremento de 19 millones de colones representa un 0,00295% del presupuesto propuesto.</t>
    </r>
  </si>
  <si>
    <r>
      <rPr>
        <b/>
        <sz val="9"/>
        <color theme="1"/>
        <rFont val="Arial"/>
        <family val="2"/>
      </rPr>
      <t>Mercado de Valores- Grupo Financiero- (02/09/2025):</t>
    </r>
    <r>
      <rPr>
        <sz val="9"/>
        <color theme="1"/>
        <rFont val="Arial"/>
        <family val="2"/>
      </rPr>
      <t xml:space="preserve"> Con respecto al oficio Ref. CNS-1962/08 del 20 de agosto de 2025 donde se envía a consulta la propuesta presupuestaria para el ejercicio presupuestario 2026 del CONASSIF y de la SUGEVAL, consideramos necesario conocer la razonabilidad de la información presentada ya que tiene un impacto en el aporte de los supervisados y en aras de generar transparencia en el proceso presupuestario, en este sentido nos gustaría entender el razonamiento y solicitar una justificación de las partidas con incrementos más significativos, es decir, el aumento total del presupuesto de la Sugeval de un 4.11%, la partida de salario escolar dónde según el presupuesto aumentó en 384.53% y la partida de actividades de protocolo que incrementa un 180.95%.</t>
    </r>
  </si>
  <si>
    <r>
      <rPr>
        <b/>
        <sz val="9"/>
        <color theme="1"/>
        <rFont val="Arial"/>
        <family val="2"/>
      </rPr>
      <t>Popular SFI (25/08/2025):</t>
    </r>
    <r>
      <rPr>
        <sz val="9"/>
        <color theme="1"/>
        <rFont val="Arial"/>
        <family val="2"/>
      </rPr>
      <t xml:space="preserve"> Aumento desproporcionado: El incremento planteado no guarda proporcionalidad con la realidad económica actual ni con el comportamiento del sector supervisado.
• Pérdida de participación de mercado: La disminución sostenida en la participación de actores del sector afecta directamente los ingresos y compromete la competitividad.
• Contención del gasto para 2026: Las entidades supervisadas han adoptado políticas de austeridad y racionalización de recursos para el próximo ejercicio, razón por la cual resulta inviable acompañar el aumento planteado sin afectar la estabilidad financiera y operativa. En virtud de lo anterior, solicitamos respetuosamente que se reconsidere el presupuesto sometido a consulta, de forma que se ajuste a las condiciones reales del mercado y a la necesidad de equilibrio entre supervisión efectiva y sostenibilidad  financiera de los supervisados.</t>
    </r>
  </si>
  <si>
    <r>
      <rPr>
        <b/>
        <sz val="9"/>
        <color theme="1"/>
        <rFont val="Arial"/>
        <family val="2"/>
      </rPr>
      <t>Cámara de Fondos de Inversión, Cámara de Intermediarios Bursátiles y Afines y Cámara de Emisores de Títulos Valores (01/09/2025):</t>
    </r>
    <r>
      <rPr>
        <sz val="9"/>
        <color theme="1"/>
        <rFont val="Arial"/>
        <family val="2"/>
      </rPr>
      <t xml:space="preserve"> Entendiendo que los gastos por Remuneraciones corresponden a gasto corriente, en el caso del Presupuesto de SUGEVAL se muestra un incremento del 6.54%, y el de CONASSIF
crece a una tasa del 6.11%; sin embargo, la partida de Salarios refleja aumentos mucho menores, 1.09% y 1.5% respectivamente, mientras que la partida d  Salario Escolar presupuesta aumentos sorprendentemente grandes. CONASSIF presupuesta un aumento 
del 367.41% y SUGEVAL del 384.53%; aún más, en el caso de SUGEVAL el aumento en el renglón de Salario Escolar es del orden del 629.7% del 2024 al 2026. 
Si partimos de que el Salario Escolar se calcula como porcentaje del salario bruto anual no entendemos la diferencia entre la tasa de crecimiento de uno y otro. Por esta razón, 
solicitamos aclarar los motivos que justifican el incremento tan considerable en Salario Escolar de ambos presupuestos.</t>
    </r>
  </si>
  <si>
    <r>
      <t>Banco Promerica (03/09/2025):</t>
    </r>
    <r>
      <rPr>
        <sz val="9"/>
        <color theme="1"/>
        <rFont val="Arial"/>
        <family val="2"/>
      </rPr>
      <t>Solicita aclarar porqué en el CONASSIF subió un 367% el presupuesto del Salario Escolar, pasó de 17 a 81 millones de colones en un solo año.
De Ia misma manera en SUGEVAl, subió un 384% el presupuesto de Salario Escolar,pasó de 39 a 193 millones de colones.</t>
    </r>
  </si>
  <si>
    <r>
      <rPr>
        <b/>
        <sz val="9"/>
        <color theme="1"/>
        <rFont val="Arial"/>
        <family val="2"/>
      </rPr>
      <t>Cámara de Fondos de Inversión, Cámara de Intermediarios Bursátiles y Afines y Cámara de Emisores de Títulos Valores (01/09/2025):</t>
    </r>
    <r>
      <rPr>
        <sz val="9"/>
        <color theme="1"/>
        <rFont val="Arial"/>
        <family val="2"/>
      </rPr>
      <t xml:space="preserve"> Por otra parte, tal como lo señalamos el año pasado, sigue preocupándonos el monto tan elevado de dos partidas de la Cuenta de Servicios. Se trata de las partidas de Servicio de 
Desarrollo de Sistemas por un monto de ₡1.057 millones de colones que corresponde a servicios tecnológicos brindados por el BCCR, y la de Servicios de Gestión y Apoyo, que corresponde a pago de servicios brindados por el mismo BCCR, por un monto de ₡503.5 millones. Ambas sumas representan casi una cuarta parte del presupuesto total de SUGEVAL. Nuevamente, tal como señalamos el año pasado, ambas partidas son bastante 
importantes como para que el detalle quede sin revelarse ni se evidencie la ejecución del año previo. Sin ese desglose es imposible un correcto análisis presupuestario. Por tanto, en 
aras de una mayor claridad solicitamos que se desglose esta parte del gasto en el documento que se somete a consulta.
Las anteriores observaciones tienen el genuino interés de generar una adecuada transparencia en la formulación presupuestaria, su ejecución y la optimización de recursos, dado que cada año los regulados contribuimos con un porcentaje cada vez mayor; así como contar con el detalle suficiente que permita realizar un análisis, partiendo de la comprensión y clasificación de las diferentes cuentas.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</si>
</sst>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0.00_-;\-&quot;₡&quot;* #,##0.00_-;_-&quot;₡&quot;* &quot;-&quot;??_-;_-@_-"/>
    <numFmt numFmtId="43" formatCode="_-* #,##0.00_-;\-* #,##0.00_-;_-* &quot;-&quot;??_-;_-@_-"/>
    <numFmt numFmtId="164" formatCode="&quot;¢&quot;#,##0.00_);[Red]\(&quot;¢&quot;#,##0.00\)"/>
    <numFmt numFmtId="165" formatCode="&quot;₡&quot;#,##0.00"/>
  </numFmts>
  <fonts count="20"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Arial"/>
      <family val="2"/>
    </font>
    <font>
      <b/>
      <sz val="12"/>
      <name val="Arial"/>
      <family val="2"/>
    </font>
    <font>
      <sz val="9"/>
      <name val="Arial"/>
      <family val="2"/>
    </font>
    <font>
      <b/>
      <sz val="14"/>
      <name val="Arial"/>
      <family val="2"/>
    </font>
    <font>
      <b/>
      <sz val="9"/>
      <name val="Arial"/>
      <family val="2"/>
    </font>
    <font>
      <sz val="8"/>
      <name val="Arial"/>
      <family val="2"/>
    </font>
    <font>
      <sz val="10"/>
      <color indexed="10"/>
      <name val="Arial"/>
      <family val="2"/>
    </font>
    <font>
      <b/>
      <sz val="9"/>
      <color theme="0"/>
      <name val="Arial"/>
      <family val="2"/>
    </font>
    <font>
      <b/>
      <sz val="8"/>
      <color theme="0"/>
      <name val="Arial"/>
      <family val="2"/>
    </font>
    <font>
      <b/>
      <sz val="12"/>
      <color theme="0"/>
      <name val="Arial"/>
      <family val="2"/>
    </font>
    <font>
      <sz val="10"/>
      <color theme="1"/>
      <name val="Arial"/>
      <family val="2"/>
    </font>
    <font>
      <b/>
      <sz val="10"/>
      <color theme="0"/>
      <name val="Calibri"/>
      <family val="2"/>
      <scheme val="minor"/>
    </font>
    <font>
      <sz val="8"/>
      <color theme="1"/>
      <name val="Arial"/>
      <family val="2"/>
    </font>
    <font>
      <sz val="9"/>
      <color theme="1"/>
      <name val="Arial"/>
      <family val="2"/>
    </font>
    <font>
      <b/>
      <sz val="9"/>
      <color theme="1"/>
      <name val="Arial"/>
      <family val="2"/>
    </font>
  </fonts>
  <fills count="5">
    <fill>
      <patternFill patternType="none"/>
    </fill>
    <fill>
      <patternFill patternType="gray125"/>
    </fill>
    <fill>
      <patternFill patternType="solid">
        <fgColor rgb="FF0D559A"/>
        <bgColor indexed="64"/>
      </patternFill>
    </fill>
    <fill>
      <patternFill patternType="solid">
        <fgColor rgb="FF009585"/>
        <bgColor indexed="64"/>
      </patternFill>
    </fill>
    <fill>
      <patternFill patternType="solid">
        <fgColor theme="0"/>
        <bgColor indexed="64"/>
      </patternFill>
    </fill>
  </fills>
  <borders count="8">
    <border>
      <left/>
      <right/>
      <top/>
      <bottom/>
      <diagonal/>
    </border>
    <border>
      <left style="medium">
        <color theme="1"/>
      </left>
      <right style="medium">
        <color theme="1"/>
      </right>
      <top style="medium">
        <color theme="1"/>
      </top>
      <bottom style="medium">
        <color theme="1"/>
      </bottom>
      <diagonal/>
    </border>
    <border>
      <left style="medium">
        <color theme="1"/>
      </left>
      <right style="medium">
        <color theme="1"/>
      </right>
      <top style="medium">
        <color theme="1"/>
      </top>
      <bottom/>
      <diagonal/>
    </border>
    <border>
      <left style="medium">
        <color theme="1"/>
      </left>
      <right style="medium">
        <color theme="1"/>
      </right>
      <top/>
      <bottom style="medium">
        <color theme="1"/>
      </bottom>
      <diagonal/>
    </border>
    <border>
      <left style="medium">
        <color indexed="64"/>
      </left>
      <right style="medium">
        <color indexed="64"/>
      </right>
      <top style="medium">
        <color indexed="64"/>
      </top>
      <bottom style="medium">
        <color indexed="64"/>
      </bottom>
      <diagonal/>
    </border>
    <border>
      <left style="medium">
        <color theme="1"/>
      </left>
      <right style="medium">
        <color theme="1"/>
      </right>
      <top/>
      <bottom/>
      <diagonal/>
    </border>
    <border>
      <left style="medium">
        <color theme="1"/>
      </left>
      <right/>
      <top style="medium">
        <color theme="1"/>
      </top>
      <bottom style="medium">
        <color theme="1"/>
      </bottom>
      <diagonal/>
    </border>
    <border>
      <left/>
      <right style="medium">
        <color theme="1"/>
      </right>
      <top style="medium">
        <color theme="1"/>
      </top>
      <bottom style="medium">
        <color theme="1"/>
      </bottom>
      <diagonal/>
    </border>
  </borders>
  <cellStyleXfs count="45">
    <xf numFmtId="0" fontId="0" fillId="0" borderId="0"/>
    <xf numFmtId="9" fontId="4" fillId="0" borderId="0" applyFont="0" applyFill="0" applyBorder="0" applyAlignment="0" applyProtection="0"/>
    <xf numFmtId="9" fontId="4" fillId="0" borderId="0" applyFont="0" applyFill="0" applyBorder="0" applyAlignment="0" applyProtection="0"/>
    <xf numFmtId="0" fontId="3" fillId="0" borderId="0"/>
    <xf numFmtId="0" fontId="4" fillId="0" borderId="0"/>
    <xf numFmtId="0" fontId="4" fillId="0" borderId="0"/>
    <xf numFmtId="0" fontId="4" fillId="0" borderId="0"/>
    <xf numFmtId="41" fontId="4" fillId="0" borderId="0" applyFont="0" applyFill="0" applyBorder="0" applyAlignment="0" applyProtection="0"/>
    <xf numFmtId="0" fontId="2" fillId="0" borderId="0"/>
    <xf numFmtId="0" fontId="2" fillId="0" borderId="0"/>
    <xf numFmtId="43" fontId="4" fillId="0" borderId="0" applyFont="0" applyFill="0" applyBorder="0" applyAlignment="0" applyProtection="0"/>
    <xf numFmtId="41" fontId="4" fillId="0" borderId="0" applyFont="0" applyFill="0" applyBorder="0" applyAlignment="0" applyProtection="0"/>
    <xf numFmtId="0" fontId="2" fillId="0" borderId="0"/>
    <xf numFmtId="0" fontId="2"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2" fillId="0" borderId="0"/>
    <xf numFmtId="41" fontId="4" fillId="0" borderId="0" applyFont="0" applyFill="0" applyBorder="0" applyAlignment="0" applyProtection="0"/>
    <xf numFmtId="0" fontId="1" fillId="0" borderId="0"/>
    <xf numFmtId="0" fontId="1" fillId="0" borderId="0"/>
    <xf numFmtId="43" fontId="4" fillId="0" borderId="0" applyFont="0" applyFill="0" applyBorder="0" applyAlignment="0" applyProtection="0"/>
    <xf numFmtId="41" fontId="4" fillId="0" borderId="0" applyFont="0" applyFill="0" applyBorder="0" applyAlignment="0" applyProtection="0"/>
    <xf numFmtId="0" fontId="1" fillId="0" borderId="0"/>
    <xf numFmtId="0" fontId="1"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1" fillId="0" borderId="0"/>
  </cellStyleXfs>
  <cellXfs count="67">
    <xf numFmtId="0" fontId="0" fillId="0" borderId="0" xfId="0"/>
    <xf numFmtId="0" fontId="4" fillId="0" borderId="0" xfId="0" applyFont="1" applyAlignment="1">
      <alignment horizontal="center" vertical="top"/>
    </xf>
    <xf numFmtId="0" fontId="4" fillId="0" borderId="0" xfId="0" applyFont="1" applyAlignment="1">
      <alignment vertical="top" wrapText="1"/>
    </xf>
    <xf numFmtId="0" fontId="11" fillId="0" borderId="0" xfId="0" applyFont="1" applyAlignment="1">
      <alignment vertical="top" wrapText="1"/>
    </xf>
    <xf numFmtId="4" fontId="4" fillId="0" borderId="0" xfId="0" applyNumberFormat="1" applyFont="1" applyAlignment="1">
      <alignment vertical="top" wrapText="1"/>
    </xf>
    <xf numFmtId="0" fontId="15" fillId="4" borderId="0" xfId="0" applyFont="1" applyFill="1" applyAlignment="1">
      <alignment horizontal="center" vertical="top"/>
    </xf>
    <xf numFmtId="0" fontId="15" fillId="4" borderId="0" xfId="0" applyFont="1" applyFill="1" applyAlignment="1">
      <alignment vertical="top" wrapText="1"/>
    </xf>
    <xf numFmtId="165" fontId="0" fillId="0" borderId="0" xfId="0" applyNumberFormat="1" applyAlignment="1">
      <alignment vertical="top" wrapText="1"/>
    </xf>
    <xf numFmtId="0" fontId="5" fillId="0" borderId="0" xfId="0" applyFont="1" applyAlignment="1">
      <alignment horizontal="center" vertical="top"/>
    </xf>
    <xf numFmtId="0" fontId="5" fillId="0" borderId="0" xfId="0" applyFont="1" applyAlignment="1">
      <alignment vertical="top"/>
    </xf>
    <xf numFmtId="0" fontId="4" fillId="0" borderId="0" xfId="0" applyFont="1" applyAlignment="1">
      <alignment vertical="top"/>
    </xf>
    <xf numFmtId="0" fontId="8" fillId="0" borderId="0" xfId="0" applyFont="1" applyAlignment="1">
      <alignment horizontal="center" vertical="top"/>
    </xf>
    <xf numFmtId="0" fontId="8" fillId="0" borderId="0" xfId="0" applyFont="1" applyAlignment="1">
      <alignment horizontal="centerContinuous" vertical="top" wrapText="1"/>
    </xf>
    <xf numFmtId="164" fontId="8" fillId="0" borderId="0" xfId="0" applyNumberFormat="1" applyFont="1" applyAlignment="1">
      <alignment horizontal="centerContinuous" vertical="top" wrapText="1"/>
    </xf>
    <xf numFmtId="0" fontId="12" fillId="2" borderId="1" xfId="0" applyFont="1" applyFill="1" applyBorder="1" applyAlignment="1" applyProtection="1">
      <alignment horizontal="center" vertical="top" wrapText="1"/>
      <protection locked="0"/>
    </xf>
    <xf numFmtId="0" fontId="13" fillId="2" borderId="1" xfId="0" applyFont="1" applyFill="1" applyBorder="1" applyAlignment="1" applyProtection="1">
      <alignment horizontal="center" vertical="top" wrapText="1"/>
      <protection locked="0"/>
    </xf>
    <xf numFmtId="49" fontId="13" fillId="3" borderId="1" xfId="0" applyNumberFormat="1" applyFont="1" applyFill="1" applyBorder="1" applyAlignment="1">
      <alignment horizontal="center" vertical="top"/>
    </xf>
    <xf numFmtId="0" fontId="13" fillId="3" borderId="1" xfId="0" applyFont="1" applyFill="1" applyBorder="1" applyAlignment="1">
      <alignment horizontal="center" vertical="top" wrapText="1"/>
    </xf>
    <xf numFmtId="165" fontId="12" fillId="3" borderId="1" xfId="0" applyNumberFormat="1" applyFont="1" applyFill="1" applyBorder="1" applyAlignment="1">
      <alignment horizontal="right" vertical="top" wrapText="1"/>
    </xf>
    <xf numFmtId="165" fontId="18" fillId="4" borderId="1" xfId="0" applyNumberFormat="1" applyFont="1" applyFill="1" applyBorder="1" applyAlignment="1">
      <alignment horizontal="right" vertical="top" wrapText="1"/>
    </xf>
    <xf numFmtId="10" fontId="12" fillId="3" borderId="1" xfId="1" applyNumberFormat="1" applyFont="1" applyFill="1" applyBorder="1" applyAlignment="1" applyProtection="1">
      <alignment horizontal="center" vertical="top" wrapText="1"/>
    </xf>
    <xf numFmtId="10" fontId="12" fillId="3" borderId="1" xfId="1" applyNumberFormat="1" applyFont="1" applyFill="1" applyBorder="1" applyAlignment="1" applyProtection="1">
      <alignment horizontal="left" vertical="top" wrapText="1"/>
      <protection locked="0"/>
    </xf>
    <xf numFmtId="10" fontId="12" fillId="3" borderId="1" xfId="1" applyNumberFormat="1" applyFont="1" applyFill="1" applyBorder="1" applyAlignment="1">
      <alignment horizontal="center" vertical="top" wrapText="1"/>
    </xf>
    <xf numFmtId="0" fontId="15" fillId="4" borderId="0" xfId="0" applyFont="1" applyFill="1" applyAlignment="1">
      <alignment vertical="top"/>
    </xf>
    <xf numFmtId="165" fontId="18" fillId="4" borderId="1" xfId="0" applyNumberFormat="1" applyFont="1" applyFill="1" applyBorder="1" applyAlignment="1">
      <alignment vertical="top" wrapText="1"/>
    </xf>
    <xf numFmtId="10" fontId="18" fillId="4" borderId="1" xfId="1" applyNumberFormat="1" applyFont="1" applyFill="1" applyBorder="1" applyAlignment="1" applyProtection="1">
      <alignment horizontal="left" vertical="top" wrapText="1"/>
      <protection locked="0"/>
    </xf>
    <xf numFmtId="0" fontId="10" fillId="0" borderId="1" xfId="0" applyFont="1" applyBorder="1" applyAlignment="1">
      <alignment horizontal="center" vertical="top" wrapText="1"/>
    </xf>
    <xf numFmtId="0" fontId="10" fillId="0" borderId="1" xfId="0" applyFont="1" applyBorder="1" applyAlignment="1">
      <alignment vertical="top" wrapText="1"/>
    </xf>
    <xf numFmtId="165" fontId="7" fillId="0" borderId="1" xfId="0" applyNumberFormat="1" applyFont="1" applyBorder="1" applyAlignment="1">
      <alignment vertical="top" wrapText="1"/>
    </xf>
    <xf numFmtId="10" fontId="18" fillId="4" borderId="1" xfId="1" applyNumberFormat="1" applyFont="1" applyFill="1" applyBorder="1" applyAlignment="1" applyProtection="1">
      <alignment horizontal="center" vertical="top" wrapText="1"/>
    </xf>
    <xf numFmtId="10" fontId="7" fillId="0" borderId="1" xfId="1" applyNumberFormat="1" applyFont="1" applyBorder="1" applyAlignment="1" applyProtection="1">
      <alignment horizontal="left" vertical="top" wrapText="1"/>
      <protection locked="0"/>
    </xf>
    <xf numFmtId="10" fontId="19" fillId="4" borderId="1" xfId="1" applyNumberFormat="1" applyFont="1" applyFill="1" applyBorder="1" applyAlignment="1" applyProtection="1">
      <alignment horizontal="left" vertical="top" wrapText="1"/>
      <protection locked="0"/>
    </xf>
    <xf numFmtId="10" fontId="18" fillId="4" borderId="2" xfId="1" applyNumberFormat="1" applyFont="1" applyFill="1" applyBorder="1" applyAlignment="1" applyProtection="1">
      <alignment horizontal="left" vertical="top" wrapText="1"/>
      <protection locked="0"/>
    </xf>
    <xf numFmtId="10" fontId="7" fillId="0" borderId="6" xfId="1" applyNumberFormat="1" applyFont="1" applyBorder="1" applyAlignment="1" applyProtection="1">
      <alignment horizontal="left" vertical="top" wrapText="1"/>
      <protection locked="0"/>
    </xf>
    <xf numFmtId="10" fontId="18" fillId="4" borderId="4" xfId="1" applyNumberFormat="1" applyFont="1" applyFill="1" applyBorder="1" applyAlignment="1" applyProtection="1">
      <alignment vertical="top" wrapText="1"/>
      <protection locked="0"/>
    </xf>
    <xf numFmtId="10" fontId="18" fillId="4" borderId="7" xfId="1" applyNumberFormat="1" applyFont="1" applyFill="1" applyBorder="1" applyAlignment="1" applyProtection="1">
      <alignment horizontal="left" vertical="top" wrapText="1"/>
      <protection locked="0"/>
    </xf>
    <xf numFmtId="10" fontId="9" fillId="0" borderId="1" xfId="1" applyNumberFormat="1" applyFont="1" applyBorder="1" applyAlignment="1" applyProtection="1">
      <alignment horizontal="left" vertical="top" wrapText="1"/>
      <protection locked="0"/>
    </xf>
    <xf numFmtId="0" fontId="17" fillId="4" borderId="1" xfId="0" applyFont="1" applyFill="1" applyBorder="1" applyAlignment="1">
      <alignment horizontal="center" vertical="top" wrapText="1"/>
    </xf>
    <xf numFmtId="0" fontId="17" fillId="4" borderId="1" xfId="0" applyFont="1" applyFill="1" applyBorder="1" applyAlignment="1">
      <alignment vertical="top" wrapText="1"/>
    </xf>
    <xf numFmtId="165" fontId="16" fillId="3" borderId="4" xfId="0" applyNumberFormat="1" applyFont="1" applyFill="1" applyBorder="1" applyAlignment="1">
      <alignment horizontal="right" vertical="top" wrapText="1"/>
    </xf>
    <xf numFmtId="44" fontId="16" fillId="3" borderId="4" xfId="0" applyNumberFormat="1" applyFont="1" applyFill="1" applyBorder="1" applyAlignment="1">
      <alignment horizontal="right" vertical="top" wrapText="1"/>
    </xf>
    <xf numFmtId="0" fontId="11" fillId="0" borderId="0" xfId="0" applyFont="1" applyAlignment="1">
      <alignment vertical="top"/>
    </xf>
    <xf numFmtId="10" fontId="4" fillId="0" borderId="0" xfId="1" applyNumberFormat="1" applyFont="1" applyAlignment="1">
      <alignment vertical="top"/>
    </xf>
    <xf numFmtId="10" fontId="4" fillId="0" borderId="0" xfId="0" applyNumberFormat="1" applyFont="1" applyAlignment="1">
      <alignment vertical="top"/>
    </xf>
    <xf numFmtId="165" fontId="4" fillId="0" borderId="0" xfId="1" applyNumberFormat="1" applyFont="1" applyAlignment="1">
      <alignment vertical="top"/>
    </xf>
    <xf numFmtId="165" fontId="7" fillId="0" borderId="2" xfId="0" applyNumberFormat="1" applyFont="1" applyBorder="1" applyAlignment="1">
      <alignment horizontal="center" vertical="top" wrapText="1"/>
    </xf>
    <xf numFmtId="165" fontId="7" fillId="0" borderId="3" xfId="0" applyNumberFormat="1" applyFont="1" applyBorder="1" applyAlignment="1">
      <alignment horizontal="center" vertical="top" wrapText="1"/>
    </xf>
    <xf numFmtId="165" fontId="7" fillId="0" borderId="5" xfId="0" applyNumberFormat="1" applyFont="1" applyBorder="1" applyAlignment="1">
      <alignment horizontal="center" vertical="top" wrapText="1"/>
    </xf>
    <xf numFmtId="0" fontId="6" fillId="0" borderId="0" xfId="0" applyFont="1" applyAlignment="1">
      <alignment horizontal="left" vertical="top" wrapText="1"/>
    </xf>
    <xf numFmtId="0" fontId="6" fillId="0" borderId="0" xfId="0" applyFont="1" applyAlignment="1">
      <alignment horizontal="left" vertical="top"/>
    </xf>
    <xf numFmtId="0" fontId="7" fillId="0" borderId="0" xfId="0" applyFont="1" applyAlignment="1">
      <alignment horizontal="left" vertical="top"/>
    </xf>
    <xf numFmtId="10" fontId="18" fillId="4" borderId="2" xfId="1" applyNumberFormat="1" applyFont="1" applyFill="1" applyBorder="1" applyAlignment="1" applyProtection="1">
      <alignment horizontal="center" vertical="top" wrapText="1"/>
      <protection locked="0"/>
    </xf>
    <xf numFmtId="10" fontId="18" fillId="4" borderId="3" xfId="1" applyNumberFormat="1" applyFont="1" applyFill="1" applyBorder="1" applyAlignment="1" applyProtection="1">
      <alignment horizontal="center" vertical="top" wrapText="1"/>
      <protection locked="0"/>
    </xf>
    <xf numFmtId="10" fontId="7" fillId="0" borderId="2" xfId="1" applyNumberFormat="1" applyFont="1" applyBorder="1" applyAlignment="1" applyProtection="1">
      <alignment horizontal="center" vertical="top" wrapText="1"/>
      <protection locked="0"/>
    </xf>
    <xf numFmtId="10" fontId="7" fillId="0" borderId="3" xfId="1" applyNumberFormat="1" applyFont="1" applyBorder="1" applyAlignment="1" applyProtection="1">
      <alignment horizontal="center" vertical="top" wrapText="1"/>
      <protection locked="0"/>
    </xf>
    <xf numFmtId="10" fontId="18" fillId="4" borderId="5" xfId="1" applyNumberFormat="1" applyFont="1" applyFill="1" applyBorder="1" applyAlignment="1" applyProtection="1">
      <alignment horizontal="center" vertical="top" wrapText="1"/>
      <protection locked="0"/>
    </xf>
    <xf numFmtId="10" fontId="18" fillId="4" borderId="5" xfId="1" applyNumberFormat="1" applyFont="1" applyFill="1" applyBorder="1" applyAlignment="1" applyProtection="1">
      <alignment horizontal="left" vertical="top" wrapText="1"/>
      <protection locked="0"/>
    </xf>
    <xf numFmtId="10" fontId="18" fillId="4" borderId="3" xfId="1" applyNumberFormat="1" applyFont="1" applyFill="1" applyBorder="1" applyAlignment="1" applyProtection="1">
      <alignment horizontal="left" vertical="top" wrapText="1"/>
      <protection locked="0"/>
    </xf>
    <xf numFmtId="0" fontId="10" fillId="0" borderId="2" xfId="0" applyFont="1" applyBorder="1" applyAlignment="1">
      <alignment horizontal="center" vertical="top" wrapText="1"/>
    </xf>
    <xf numFmtId="0" fontId="10" fillId="0" borderId="3" xfId="0" applyFont="1" applyBorder="1" applyAlignment="1">
      <alignment horizontal="center" vertical="top" wrapText="1"/>
    </xf>
    <xf numFmtId="0" fontId="10" fillId="0" borderId="2" xfId="0" applyFont="1" applyBorder="1" applyAlignment="1">
      <alignment horizontal="left" vertical="top" wrapText="1"/>
    </xf>
    <xf numFmtId="0" fontId="10" fillId="0" borderId="3" xfId="0" applyFont="1" applyBorder="1" applyAlignment="1">
      <alignment horizontal="left" vertical="top" wrapText="1"/>
    </xf>
    <xf numFmtId="10" fontId="18" fillId="4" borderId="2" xfId="1" applyNumberFormat="1" applyFont="1" applyFill="1" applyBorder="1" applyAlignment="1" applyProtection="1">
      <alignment horizontal="center" vertical="top" wrapText="1"/>
    </xf>
    <xf numFmtId="10" fontId="18" fillId="4" borderId="3" xfId="1" applyNumberFormat="1" applyFont="1" applyFill="1" applyBorder="1" applyAlignment="1" applyProtection="1">
      <alignment horizontal="center" vertical="top" wrapText="1"/>
    </xf>
    <xf numFmtId="0" fontId="10" fillId="0" borderId="5" xfId="0" applyFont="1" applyBorder="1" applyAlignment="1">
      <alignment horizontal="center" vertical="top" wrapText="1"/>
    </xf>
    <xf numFmtId="10" fontId="7" fillId="0" borderId="5" xfId="1" applyNumberFormat="1" applyFont="1" applyBorder="1" applyAlignment="1" applyProtection="1">
      <alignment horizontal="center" vertical="top" wrapText="1"/>
      <protection locked="0"/>
    </xf>
    <xf numFmtId="10" fontId="18" fillId="4" borderId="5" xfId="1" applyNumberFormat="1" applyFont="1" applyFill="1" applyBorder="1" applyAlignment="1" applyProtection="1">
      <alignment horizontal="center" vertical="top" wrapText="1"/>
    </xf>
  </cellXfs>
  <cellStyles count="45">
    <cellStyle name="Millares [0] 2" xfId="11" xr:uid="{45AF118D-D764-48A6-8C45-803A04DA994E}"/>
    <cellStyle name="Millares [0] 2 2" xfId="30" xr:uid="{0AA2BE45-E5A9-4737-8DEF-4B32C798912A}"/>
    <cellStyle name="Millares [0] 3" xfId="7" xr:uid="{C97DE84A-E552-4AC5-9559-62737A81E0A1}"/>
    <cellStyle name="Millares [0] 3 2" xfId="26" xr:uid="{1300EFC6-4560-47D8-AA92-FDBFD97CB0A2}"/>
    <cellStyle name="Millares 10" xfId="21" xr:uid="{CEC19C00-18C6-424A-ABC7-F60384C223B3}"/>
    <cellStyle name="Millares 10 2" xfId="40" xr:uid="{EED4E63D-C2BE-41A6-9861-691B0AA30944}"/>
    <cellStyle name="Millares 11" xfId="22" xr:uid="{5D56818A-F51B-442F-A2CF-48286185FA76}"/>
    <cellStyle name="Millares 11 2" xfId="41" xr:uid="{B52BEA42-5F06-4A19-9B00-0ABB7868B7F0}"/>
    <cellStyle name="Millares 12" xfId="23" xr:uid="{E3621001-7499-4D59-BC7B-7238798715C7}"/>
    <cellStyle name="Millares 12 2" xfId="42" xr:uid="{6C5211D9-E3BC-4136-9378-343FB0C423DF}"/>
    <cellStyle name="Millares 13" xfId="24" xr:uid="{2C331C6C-AE7F-42EE-8400-D1D331E2FB80}"/>
    <cellStyle name="Millares 13 2" xfId="43" xr:uid="{019E2B3D-843A-4FAC-BCAF-21F703A6195D}"/>
    <cellStyle name="Millares 2" xfId="10" xr:uid="{0AE4BCA5-0A16-4137-8767-D7D66CEF57CE}"/>
    <cellStyle name="Millares 2 2" xfId="29" xr:uid="{0ACE05F8-48FE-471A-8838-B31E5B5DADE1}"/>
    <cellStyle name="Millares 3" xfId="15" xr:uid="{6155406D-F3D6-4874-8A58-E0417E106403}"/>
    <cellStyle name="Millares 3 2" xfId="34" xr:uid="{80343AD7-0E93-406A-868B-2BDFC6A71392}"/>
    <cellStyle name="Millares 4" xfId="18" xr:uid="{A44B5C73-3582-4987-911A-B14AF56DC054}"/>
    <cellStyle name="Millares 4 2" xfId="37" xr:uid="{673E767D-E5EF-4041-8A40-EE171DFDD845}"/>
    <cellStyle name="Millares 5" xfId="17" xr:uid="{A46D097D-E018-4B5E-AD48-887B1860E3CA}"/>
    <cellStyle name="Millares 5 2" xfId="36" xr:uid="{03B5BCE4-883B-4CCB-8C0F-625CEF80E9BF}"/>
    <cellStyle name="Millares 6" xfId="20" xr:uid="{3BB9FD0E-8A6F-4C7C-9858-3B0BE2EBDEFD}"/>
    <cellStyle name="Millares 6 2" xfId="39" xr:uid="{74966D1F-1F52-47E9-81DE-D8E1D3AE4328}"/>
    <cellStyle name="Millares 7" xfId="19" xr:uid="{804E7467-1347-4618-9E96-A90DF4C77211}"/>
    <cellStyle name="Millares 7 2" xfId="38" xr:uid="{189F91D8-86B8-4603-ABBF-09E5527579B9}"/>
    <cellStyle name="Millares 8" xfId="14" xr:uid="{4D52E0DE-EEFB-40E0-B6A2-F505CDD5C2E1}"/>
    <cellStyle name="Millares 8 2" xfId="33" xr:uid="{C05AD39F-D443-4914-8BA9-B5F0CE6D6C3E}"/>
    <cellStyle name="Millares 9" xfId="16" xr:uid="{A04B477D-3B3C-4C2C-9961-80CE410CF5BF}"/>
    <cellStyle name="Millares 9 2" xfId="35" xr:uid="{7E6DBF12-8788-492F-A19A-003D938D5D2C}"/>
    <cellStyle name="Normal" xfId="0" builtinId="0"/>
    <cellStyle name="Normal 2" xfId="4" xr:uid="{64CC1CA4-9AB8-41C8-86E8-25BE9AC45E17}"/>
    <cellStyle name="Normal 2 3" xfId="5" xr:uid="{69E13AD9-1694-45CB-8EA9-33EDD24A8502}"/>
    <cellStyle name="Normal 2 8 3 4 2 3 2 2" xfId="8" xr:uid="{5F0EB35C-5AD2-4A6B-94FC-CF1F8D67DCFC}"/>
    <cellStyle name="Normal 2 8 3 4 2 3 2 2 2" xfId="12" xr:uid="{75EC0E02-07A3-4B08-A904-BA0461229827}"/>
    <cellStyle name="Normal 2 8 3 4 2 3 2 2 2 2" xfId="31" xr:uid="{A8A645C3-4250-4FED-919A-94A5E916D476}"/>
    <cellStyle name="Normal 2 8 3 4 2 3 2 2 3" xfId="27" xr:uid="{7D736044-34EA-4686-A455-067AD39A9EFF}"/>
    <cellStyle name="Normal 2 8 3 4 2 3 2 2 4" xfId="9" xr:uid="{CB26E197-44DB-48E4-9FFA-3ED154D07584}"/>
    <cellStyle name="Normal 2 8 3 4 2 3 2 2 4 2" xfId="13" xr:uid="{8D8CE191-3DA2-4D03-9A2F-446A26F0510A}"/>
    <cellStyle name="Normal 2 8 3 4 2 3 2 2 4 2 2" xfId="32" xr:uid="{2A329F4F-70FA-4462-97C2-A64BA9AF76DE}"/>
    <cellStyle name="Normal 2 8 3 4 2 3 2 2 4 3" xfId="28" xr:uid="{1D92342B-C17E-4E33-89E6-6335D88B0D70}"/>
    <cellStyle name="Normal 3" xfId="6" xr:uid="{49F994C4-1956-499A-AD7F-2406B76F0BB6}"/>
    <cellStyle name="Normal 4" xfId="3" xr:uid="{00C27397-E717-4E2D-933F-4A3E6201BE17}"/>
    <cellStyle name="Normal 4 2" xfId="25" xr:uid="{FF75049F-8B06-413B-9245-90307A07DA9C}"/>
    <cellStyle name="Normal 4 3" xfId="44" xr:uid="{04C26A6D-8A97-4E21-87F5-04EF707C1438}"/>
    <cellStyle name="Percent 2" xfId="2" xr:uid="{91C4BC37-63FC-4A97-B07D-D915F6B3027B}"/>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59268</xdr:colOff>
      <xdr:row>0</xdr:row>
      <xdr:rowOff>67733</xdr:rowOff>
    </xdr:from>
    <xdr:to>
      <xdr:col>8</xdr:col>
      <xdr:colOff>1054311</xdr:colOff>
      <xdr:row>4</xdr:row>
      <xdr:rowOff>7140</xdr:rowOff>
    </xdr:to>
    <xdr:pic>
      <xdr:nvPicPr>
        <xdr:cNvPr id="2" name="Imagen 1">
          <a:extLst>
            <a:ext uri="{FF2B5EF4-FFF2-40B4-BE49-F238E27FC236}">
              <a16:creationId xmlns:a16="http://schemas.microsoft.com/office/drawing/2014/main" id="{C0C6D185-5B24-4A63-8F7F-B6502A85F5F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4215" t="39020" r="14020" b="39019"/>
        <a:stretch/>
      </xdr:blipFill>
      <xdr:spPr>
        <a:xfrm>
          <a:off x="5247218" y="67733"/>
          <a:ext cx="2410035" cy="739507"/>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D91F5-974F-4742-886C-5924C41DE3D7}">
  <dimension ref="B1:M101"/>
  <sheetViews>
    <sheetView showGridLines="0" tabSelected="1" zoomScaleNormal="100" workbookViewId="0"/>
  </sheetViews>
  <sheetFormatPr baseColWidth="10" defaultColWidth="11.42578125" defaultRowHeight="12.75" outlineLevelRow="1" x14ac:dyDescent="0.2"/>
  <cols>
    <col min="1" max="1" width="3.42578125" style="10" customWidth="1"/>
    <col min="2" max="2" width="11.5703125" style="1" customWidth="1"/>
    <col min="3" max="3" width="43.5703125" style="2" customWidth="1"/>
    <col min="4" max="4" width="17.28515625" style="2" bestFit="1" customWidth="1"/>
    <col min="5" max="7" width="20.42578125" style="2" hidden="1" customWidth="1"/>
    <col min="8" max="8" width="19.42578125" style="2" bestFit="1" customWidth="1"/>
    <col min="9" max="9" width="15.42578125" style="10" customWidth="1"/>
    <col min="10" max="12" width="50.5703125" style="10" customWidth="1"/>
    <col min="13" max="13" width="22.85546875" style="10" customWidth="1"/>
    <col min="14" max="16384" width="11.42578125" style="10"/>
  </cols>
  <sheetData>
    <row r="1" spans="2:13" s="9" customFormat="1" ht="15" x14ac:dyDescent="0.2">
      <c r="B1" s="8"/>
    </row>
    <row r="2" spans="2:13" s="9" customFormat="1" ht="15.75" x14ac:dyDescent="0.2">
      <c r="B2" s="48" t="s">
        <v>166</v>
      </c>
      <c r="C2" s="49"/>
      <c r="D2" s="49"/>
      <c r="E2" s="49"/>
      <c r="F2" s="49"/>
      <c r="G2" s="49"/>
      <c r="H2" s="49"/>
      <c r="I2" s="49"/>
    </row>
    <row r="3" spans="2:13" x14ac:dyDescent="0.2">
      <c r="B3" s="50" t="s">
        <v>108</v>
      </c>
      <c r="C3" s="50"/>
      <c r="D3" s="50"/>
      <c r="E3" s="50"/>
      <c r="F3" s="50"/>
      <c r="G3" s="50"/>
      <c r="H3" s="50"/>
      <c r="I3" s="50"/>
    </row>
    <row r="4" spans="2:13" ht="18.75" thickBot="1" x14ac:dyDescent="0.25">
      <c r="B4" s="11"/>
      <c r="C4" s="12"/>
      <c r="D4" s="12"/>
      <c r="E4" s="13"/>
      <c r="F4" s="13"/>
      <c r="G4" s="13"/>
      <c r="H4" s="13"/>
    </row>
    <row r="5" spans="2:13" ht="27.75" thickBot="1" x14ac:dyDescent="0.25">
      <c r="B5" s="14" t="s">
        <v>0</v>
      </c>
      <c r="C5" s="14" t="s">
        <v>1</v>
      </c>
      <c r="D5" s="15" t="s">
        <v>165</v>
      </c>
      <c r="E5" s="15" t="s">
        <v>162</v>
      </c>
      <c r="F5" s="15" t="s">
        <v>163</v>
      </c>
      <c r="G5" s="15" t="s">
        <v>164</v>
      </c>
      <c r="H5" s="15" t="s">
        <v>2</v>
      </c>
      <c r="I5" s="15" t="s">
        <v>3</v>
      </c>
      <c r="J5" s="15" t="s">
        <v>150</v>
      </c>
      <c r="K5" s="15" t="s">
        <v>155</v>
      </c>
      <c r="L5" s="15" t="s">
        <v>156</v>
      </c>
      <c r="M5" s="15" t="s">
        <v>165</v>
      </c>
    </row>
    <row r="6" spans="2:13" s="23" customFormat="1" ht="13.5" thickBot="1" x14ac:dyDescent="0.25">
      <c r="B6" s="16" t="s">
        <v>4</v>
      </c>
      <c r="C6" s="17" t="s">
        <v>5</v>
      </c>
      <c r="D6" s="18">
        <f>SUM(D7:D28)</f>
        <v>3530739187.2800007</v>
      </c>
      <c r="E6" s="18">
        <f>SUM(E7:E28)</f>
        <v>3313886095.8799996</v>
      </c>
      <c r="F6" s="19"/>
      <c r="G6" s="19"/>
      <c r="H6" s="18">
        <f>+D6-E6</f>
        <v>216853091.40000105</v>
      </c>
      <c r="I6" s="20">
        <f>+D6/E6-1</f>
        <v>6.54377021798076E-2</v>
      </c>
      <c r="J6" s="21"/>
      <c r="K6" s="22"/>
      <c r="L6" s="22"/>
      <c r="M6" s="18">
        <f>SUM(M7:M28)</f>
        <v>3530739187.2800007</v>
      </c>
    </row>
    <row r="7" spans="2:13" s="23" customFormat="1" ht="204.75" outlineLevel="1" thickBot="1" x14ac:dyDescent="0.25">
      <c r="B7" s="58" t="s">
        <v>6</v>
      </c>
      <c r="C7" s="60" t="s">
        <v>7</v>
      </c>
      <c r="D7" s="45">
        <v>2136714519.6000004</v>
      </c>
      <c r="E7" s="45">
        <v>2113736543.76</v>
      </c>
      <c r="F7" s="24"/>
      <c r="G7" s="24"/>
      <c r="H7" s="45">
        <f>+D7-E7</f>
        <v>22977975.840000391</v>
      </c>
      <c r="I7" s="62">
        <f t="shared" ref="I7:I73" si="0">+D7/E7-1</f>
        <v>1.0870785154296625E-2</v>
      </c>
      <c r="J7" s="53" t="s">
        <v>167</v>
      </c>
      <c r="K7" s="25" t="s">
        <v>239</v>
      </c>
      <c r="L7" s="51" t="s">
        <v>234</v>
      </c>
      <c r="M7" s="45">
        <f>+D7</f>
        <v>2136714519.6000004</v>
      </c>
    </row>
    <row r="8" spans="2:13" s="23" customFormat="1" ht="240.75" outlineLevel="1" thickBot="1" x14ac:dyDescent="0.25">
      <c r="B8" s="59"/>
      <c r="C8" s="61"/>
      <c r="D8" s="46"/>
      <c r="E8" s="46"/>
      <c r="F8" s="24"/>
      <c r="G8" s="24"/>
      <c r="H8" s="46"/>
      <c r="I8" s="63"/>
      <c r="J8" s="54"/>
      <c r="K8" s="25" t="s">
        <v>240</v>
      </c>
      <c r="L8" s="52"/>
      <c r="M8" s="46"/>
    </row>
    <row r="9" spans="2:13" s="23" customFormat="1" ht="60.75" outlineLevel="1" thickBot="1" x14ac:dyDescent="0.25">
      <c r="B9" s="26" t="s">
        <v>8</v>
      </c>
      <c r="C9" s="27" t="s">
        <v>9</v>
      </c>
      <c r="D9" s="28">
        <v>4000000</v>
      </c>
      <c r="E9" s="28">
        <v>4000000</v>
      </c>
      <c r="F9" s="24"/>
      <c r="G9" s="24"/>
      <c r="H9" s="28">
        <f t="shared" ref="H9:H74" si="1">+D9-E9</f>
        <v>0</v>
      </c>
      <c r="I9" s="29">
        <f t="shared" si="0"/>
        <v>0</v>
      </c>
      <c r="J9" s="30" t="s">
        <v>168</v>
      </c>
      <c r="K9" s="25"/>
      <c r="L9" s="25"/>
      <c r="M9" s="28">
        <f t="shared" ref="M9:M55" si="2">+D9</f>
        <v>4000000</v>
      </c>
    </row>
    <row r="10" spans="2:13" s="23" customFormat="1" ht="60.75" outlineLevel="1" thickBot="1" x14ac:dyDescent="0.25">
      <c r="B10" s="26" t="s">
        <v>10</v>
      </c>
      <c r="C10" s="27" t="s">
        <v>11</v>
      </c>
      <c r="D10" s="28">
        <v>10600000</v>
      </c>
      <c r="E10" s="28">
        <v>10600000</v>
      </c>
      <c r="F10" s="24"/>
      <c r="G10" s="24"/>
      <c r="H10" s="28">
        <f t="shared" si="1"/>
        <v>0</v>
      </c>
      <c r="I10" s="29">
        <f t="shared" si="0"/>
        <v>0</v>
      </c>
      <c r="J10" s="30" t="s">
        <v>169</v>
      </c>
      <c r="K10" s="25"/>
      <c r="L10" s="25"/>
      <c r="M10" s="28">
        <f t="shared" si="2"/>
        <v>10600000</v>
      </c>
    </row>
    <row r="11" spans="2:13" s="23" customFormat="1" ht="48.75" outlineLevel="1" thickBot="1" x14ac:dyDescent="0.25">
      <c r="B11" s="26" t="s">
        <v>12</v>
      </c>
      <c r="C11" s="27" t="s">
        <v>13</v>
      </c>
      <c r="D11" s="28">
        <v>93286405.800000012</v>
      </c>
      <c r="E11" s="28">
        <v>105947844.72</v>
      </c>
      <c r="F11" s="24"/>
      <c r="G11" s="24"/>
      <c r="H11" s="28">
        <f t="shared" si="1"/>
        <v>-12661438.919999987</v>
      </c>
      <c r="I11" s="29">
        <f t="shared" si="0"/>
        <v>-0.11950633779726016</v>
      </c>
      <c r="J11" s="30" t="s">
        <v>170</v>
      </c>
      <c r="K11" s="25"/>
      <c r="L11" s="25"/>
      <c r="M11" s="28">
        <f t="shared" si="2"/>
        <v>93286405.800000012</v>
      </c>
    </row>
    <row r="12" spans="2:13" s="23" customFormat="1" ht="36.75" outlineLevel="1" thickBot="1" x14ac:dyDescent="0.25">
      <c r="B12" s="26" t="s">
        <v>14</v>
      </c>
      <c r="C12" s="27" t="s">
        <v>15</v>
      </c>
      <c r="D12" s="28">
        <v>38715032.039999999</v>
      </c>
      <c r="E12" s="28">
        <v>48715032</v>
      </c>
      <c r="F12" s="24"/>
      <c r="G12" s="24"/>
      <c r="H12" s="28">
        <f>+D12-E12</f>
        <v>-9999999.9600000009</v>
      </c>
      <c r="I12" s="29">
        <f t="shared" si="0"/>
        <v>-0.20527544680664478</v>
      </c>
      <c r="J12" s="30" t="s">
        <v>171</v>
      </c>
      <c r="K12" s="25"/>
      <c r="L12" s="25"/>
      <c r="M12" s="28">
        <f t="shared" si="2"/>
        <v>38715032.039999999</v>
      </c>
    </row>
    <row r="13" spans="2:13" s="23" customFormat="1" ht="36.75" outlineLevel="1" thickBot="1" x14ac:dyDescent="0.25">
      <c r="B13" s="26" t="s">
        <v>16</v>
      </c>
      <c r="C13" s="27" t="s">
        <v>17</v>
      </c>
      <c r="D13" s="28">
        <v>209425073.75999999</v>
      </c>
      <c r="E13" s="28">
        <v>196786586.16</v>
      </c>
      <c r="F13" s="24"/>
      <c r="G13" s="24"/>
      <c r="H13" s="28">
        <f t="shared" si="1"/>
        <v>12638487.599999994</v>
      </c>
      <c r="I13" s="29">
        <f t="shared" si="0"/>
        <v>6.4224334832070795E-2</v>
      </c>
      <c r="J13" s="30" t="s">
        <v>172</v>
      </c>
      <c r="K13" s="25"/>
      <c r="L13" s="25"/>
      <c r="M13" s="28">
        <f t="shared" si="2"/>
        <v>209425073.75999999</v>
      </c>
    </row>
    <row r="14" spans="2:13" s="23" customFormat="1" ht="72.75" outlineLevel="1" thickBot="1" x14ac:dyDescent="0.25">
      <c r="B14" s="58" t="s">
        <v>18</v>
      </c>
      <c r="C14" s="58" t="s">
        <v>19</v>
      </c>
      <c r="D14" s="45">
        <v>193244074.07999998</v>
      </c>
      <c r="E14" s="45">
        <v>39882734.039999999</v>
      </c>
      <c r="F14" s="24"/>
      <c r="G14" s="24"/>
      <c r="H14" s="45">
        <f t="shared" si="1"/>
        <v>153361340.03999999</v>
      </c>
      <c r="I14" s="62">
        <f t="shared" si="0"/>
        <v>3.8453065902199111</v>
      </c>
      <c r="J14" s="53" t="s">
        <v>173</v>
      </c>
      <c r="K14" s="30" t="s">
        <v>230</v>
      </c>
      <c r="L14" s="51" t="s">
        <v>234</v>
      </c>
      <c r="M14" s="45">
        <f t="shared" si="2"/>
        <v>193244074.07999998</v>
      </c>
    </row>
    <row r="15" spans="2:13" s="23" customFormat="1" ht="228.75" outlineLevel="1" thickBot="1" x14ac:dyDescent="0.25">
      <c r="B15" s="64"/>
      <c r="C15" s="64"/>
      <c r="D15" s="47"/>
      <c r="E15" s="47"/>
      <c r="F15" s="24"/>
      <c r="G15" s="24"/>
      <c r="H15" s="47"/>
      <c r="I15" s="66"/>
      <c r="J15" s="65"/>
      <c r="K15" s="25" t="s">
        <v>231</v>
      </c>
      <c r="L15" s="55"/>
      <c r="M15" s="47"/>
    </row>
    <row r="16" spans="2:13" s="23" customFormat="1" ht="168.75" outlineLevel="1" thickBot="1" x14ac:dyDescent="0.25">
      <c r="B16" s="64"/>
      <c r="C16" s="64"/>
      <c r="D16" s="47"/>
      <c r="E16" s="47"/>
      <c r="F16" s="24"/>
      <c r="G16" s="24"/>
      <c r="H16" s="47"/>
      <c r="I16" s="66"/>
      <c r="J16" s="65"/>
      <c r="K16" s="25" t="s">
        <v>238</v>
      </c>
      <c r="L16" s="55"/>
      <c r="M16" s="47"/>
    </row>
    <row r="17" spans="2:13" s="23" customFormat="1" ht="72.75" outlineLevel="1" thickBot="1" x14ac:dyDescent="0.25">
      <c r="B17" s="64"/>
      <c r="C17" s="64"/>
      <c r="D17" s="47"/>
      <c r="E17" s="47"/>
      <c r="F17" s="24"/>
      <c r="G17" s="24"/>
      <c r="H17" s="47"/>
      <c r="I17" s="66"/>
      <c r="J17" s="65"/>
      <c r="K17" s="31" t="s">
        <v>241</v>
      </c>
      <c r="L17" s="55"/>
      <c r="M17" s="47"/>
    </row>
    <row r="18" spans="2:13" s="23" customFormat="1" ht="156.75" outlineLevel="1" thickBot="1" x14ac:dyDescent="0.25">
      <c r="B18" s="59"/>
      <c r="C18" s="59"/>
      <c r="D18" s="46"/>
      <c r="E18" s="46"/>
      <c r="F18" s="24"/>
      <c r="G18" s="24"/>
      <c r="H18" s="46"/>
      <c r="I18" s="63"/>
      <c r="J18" s="54"/>
      <c r="K18" s="31" t="s">
        <v>233</v>
      </c>
      <c r="L18" s="52"/>
      <c r="M18" s="46"/>
    </row>
    <row r="19" spans="2:13" s="23" customFormat="1" ht="60.75" outlineLevel="1" thickBot="1" x14ac:dyDescent="0.25">
      <c r="B19" s="26" t="s">
        <v>20</v>
      </c>
      <c r="C19" s="27" t="s">
        <v>21</v>
      </c>
      <c r="D19" s="28">
        <v>36540810</v>
      </c>
      <c r="E19" s="28">
        <v>38556836.039999999</v>
      </c>
      <c r="F19" s="24"/>
      <c r="G19" s="24"/>
      <c r="H19" s="28">
        <f t="shared" si="1"/>
        <v>-2016026.0399999991</v>
      </c>
      <c r="I19" s="29">
        <f t="shared" si="0"/>
        <v>-5.2287123297889759E-2</v>
      </c>
      <c r="J19" s="30" t="s">
        <v>174</v>
      </c>
      <c r="K19" s="25"/>
      <c r="L19" s="25"/>
      <c r="M19" s="28">
        <f t="shared" si="2"/>
        <v>36540810</v>
      </c>
    </row>
    <row r="20" spans="2:13" s="23" customFormat="1" ht="120.75" outlineLevel="1" thickBot="1" x14ac:dyDescent="0.25">
      <c r="B20" s="26" t="s">
        <v>22</v>
      </c>
      <c r="C20" s="27" t="s">
        <v>23</v>
      </c>
      <c r="D20" s="28">
        <v>232461831.95999998</v>
      </c>
      <c r="E20" s="28">
        <v>218433111.95999998</v>
      </c>
      <c r="F20" s="24"/>
      <c r="G20" s="24"/>
      <c r="H20" s="28">
        <f t="shared" si="1"/>
        <v>14028720</v>
      </c>
      <c r="I20" s="29">
        <f t="shared" si="0"/>
        <v>6.4224328784772133E-2</v>
      </c>
      <c r="J20" s="30" t="s">
        <v>175</v>
      </c>
      <c r="K20" s="25"/>
      <c r="L20" s="25"/>
      <c r="M20" s="28">
        <f t="shared" si="2"/>
        <v>232461831.95999998</v>
      </c>
    </row>
    <row r="21" spans="2:13" s="23" customFormat="1" ht="60.75" outlineLevel="1" thickBot="1" x14ac:dyDescent="0.25">
      <c r="B21" s="26" t="s">
        <v>24</v>
      </c>
      <c r="C21" s="27" t="s">
        <v>25</v>
      </c>
      <c r="D21" s="28">
        <v>12565509</v>
      </c>
      <c r="E21" s="28">
        <v>11807197.920000002</v>
      </c>
      <c r="F21" s="24"/>
      <c r="G21" s="24"/>
      <c r="H21" s="28">
        <f t="shared" si="1"/>
        <v>758311.07999999821</v>
      </c>
      <c r="I21" s="29">
        <f t="shared" si="0"/>
        <v>6.4224474353522076E-2</v>
      </c>
      <c r="J21" s="30" t="s">
        <v>176</v>
      </c>
      <c r="K21" s="25"/>
      <c r="L21" s="25"/>
      <c r="M21" s="28">
        <f t="shared" si="2"/>
        <v>12565509</v>
      </c>
    </row>
    <row r="22" spans="2:13" s="23" customFormat="1" ht="36.75" outlineLevel="1" thickBot="1" x14ac:dyDescent="0.25">
      <c r="B22" s="26" t="s">
        <v>26</v>
      </c>
      <c r="C22" s="27" t="s">
        <v>27</v>
      </c>
      <c r="D22" s="28">
        <v>37696515.960000001</v>
      </c>
      <c r="E22" s="28">
        <v>35421590.039999999</v>
      </c>
      <c r="F22" s="24"/>
      <c r="G22" s="24"/>
      <c r="H22" s="28">
        <f t="shared" si="1"/>
        <v>2274925.9200000018</v>
      </c>
      <c r="I22" s="29">
        <f t="shared" si="0"/>
        <v>6.4224274444795615E-2</v>
      </c>
      <c r="J22" s="30" t="s">
        <v>177</v>
      </c>
      <c r="K22" s="25"/>
      <c r="L22" s="25"/>
      <c r="M22" s="28">
        <f t="shared" si="2"/>
        <v>37696515.960000001</v>
      </c>
    </row>
    <row r="23" spans="2:13" s="23" customFormat="1" ht="48.75" outlineLevel="1" thickBot="1" x14ac:dyDescent="0.25">
      <c r="B23" s="26" t="s">
        <v>28</v>
      </c>
      <c r="C23" s="27" t="s">
        <v>29</v>
      </c>
      <c r="D23" s="28">
        <v>125655048.12</v>
      </c>
      <c r="E23" s="28">
        <v>118071954.12</v>
      </c>
      <c r="F23" s="24"/>
      <c r="G23" s="24"/>
      <c r="H23" s="28">
        <f t="shared" si="1"/>
        <v>7583094</v>
      </c>
      <c r="I23" s="29">
        <f t="shared" si="0"/>
        <v>6.4224345709507524E-2</v>
      </c>
      <c r="J23" s="30" t="s">
        <v>178</v>
      </c>
      <c r="K23" s="25"/>
      <c r="L23" s="25"/>
      <c r="M23" s="28">
        <f t="shared" si="2"/>
        <v>125655048.12</v>
      </c>
    </row>
    <row r="24" spans="2:13" s="23" customFormat="1" ht="60.75" outlineLevel="1" thickBot="1" x14ac:dyDescent="0.25">
      <c r="B24" s="26" t="s">
        <v>30</v>
      </c>
      <c r="C24" s="27" t="s">
        <v>31</v>
      </c>
      <c r="D24" s="28">
        <v>12565509</v>
      </c>
      <c r="E24" s="28">
        <v>11807197.920000002</v>
      </c>
      <c r="F24" s="24"/>
      <c r="G24" s="24"/>
      <c r="H24" s="28">
        <f t="shared" si="1"/>
        <v>758311.07999999821</v>
      </c>
      <c r="I24" s="29">
        <f t="shared" si="0"/>
        <v>6.4224474353522076E-2</v>
      </c>
      <c r="J24" s="30" t="s">
        <v>179</v>
      </c>
      <c r="K24" s="25"/>
      <c r="L24" s="25"/>
      <c r="M24" s="28">
        <f t="shared" si="2"/>
        <v>12565509</v>
      </c>
    </row>
    <row r="25" spans="2:13" s="23" customFormat="1" ht="48.75" outlineLevel="1" thickBot="1" x14ac:dyDescent="0.25">
      <c r="B25" s="26" t="s">
        <v>32</v>
      </c>
      <c r="C25" s="27" t="s">
        <v>33</v>
      </c>
      <c r="D25" s="28">
        <v>140231031.84</v>
      </c>
      <c r="E25" s="28">
        <v>127990000.07999998</v>
      </c>
      <c r="F25" s="24"/>
      <c r="G25" s="24"/>
      <c r="H25" s="28">
        <f t="shared" si="1"/>
        <v>12241031.76000002</v>
      </c>
      <c r="I25" s="29">
        <f t="shared" si="0"/>
        <v>9.5640532481825025E-2</v>
      </c>
      <c r="J25" s="30" t="s">
        <v>180</v>
      </c>
      <c r="K25" s="25"/>
      <c r="L25" s="25"/>
      <c r="M25" s="28">
        <f t="shared" si="2"/>
        <v>140231031.84</v>
      </c>
    </row>
    <row r="26" spans="2:13" s="23" customFormat="1" ht="84.75" outlineLevel="1" thickBot="1" x14ac:dyDescent="0.25">
      <c r="B26" s="26" t="s">
        <v>34</v>
      </c>
      <c r="C26" s="27" t="s">
        <v>35</v>
      </c>
      <c r="D26" s="28">
        <v>75393029.039999992</v>
      </c>
      <c r="E26" s="28">
        <v>70843175.159999996</v>
      </c>
      <c r="F26" s="24"/>
      <c r="G26" s="24"/>
      <c r="H26" s="28">
        <f t="shared" si="1"/>
        <v>4549853.8799999952</v>
      </c>
      <c r="I26" s="29">
        <f t="shared" si="0"/>
        <v>6.4224307701117311E-2</v>
      </c>
      <c r="J26" s="30" t="s">
        <v>181</v>
      </c>
      <c r="K26" s="25"/>
      <c r="L26" s="25"/>
      <c r="M26" s="28">
        <f t="shared" si="2"/>
        <v>75393029.039999992</v>
      </c>
    </row>
    <row r="27" spans="2:13" s="23" customFormat="1" ht="84.75" outlineLevel="1" thickBot="1" x14ac:dyDescent="0.25">
      <c r="B27" s="26" t="s">
        <v>36</v>
      </c>
      <c r="C27" s="27" t="s">
        <v>37</v>
      </c>
      <c r="D27" s="28">
        <v>37696515.960000001</v>
      </c>
      <c r="E27" s="28">
        <v>35421590.039999999</v>
      </c>
      <c r="F27" s="24"/>
      <c r="G27" s="24"/>
      <c r="H27" s="28">
        <f t="shared" si="1"/>
        <v>2274925.9200000018</v>
      </c>
      <c r="I27" s="29">
        <f t="shared" si="0"/>
        <v>6.4224274444795615E-2</v>
      </c>
      <c r="J27" s="30" t="s">
        <v>182</v>
      </c>
      <c r="K27" s="25"/>
      <c r="L27" s="25"/>
      <c r="M27" s="28">
        <f t="shared" si="2"/>
        <v>37696515.960000001</v>
      </c>
    </row>
    <row r="28" spans="2:13" s="23" customFormat="1" ht="60.75" outlineLevel="1" thickBot="1" x14ac:dyDescent="0.25">
      <c r="B28" s="26" t="s">
        <v>38</v>
      </c>
      <c r="C28" s="27" t="s">
        <v>39</v>
      </c>
      <c r="D28" s="28">
        <v>133948281.12</v>
      </c>
      <c r="E28" s="28">
        <v>125864701.91999999</v>
      </c>
      <c r="F28" s="24"/>
      <c r="G28" s="24"/>
      <c r="H28" s="28">
        <f t="shared" si="1"/>
        <v>8083579.2000000179</v>
      </c>
      <c r="I28" s="29">
        <f t="shared" si="0"/>
        <v>6.4224354220756563E-2</v>
      </c>
      <c r="J28" s="30" t="s">
        <v>183</v>
      </c>
      <c r="K28" s="25"/>
      <c r="L28" s="25"/>
      <c r="M28" s="28">
        <f t="shared" si="2"/>
        <v>133948281.12</v>
      </c>
    </row>
    <row r="29" spans="2:13" s="23" customFormat="1" ht="13.5" thickBot="1" x14ac:dyDescent="0.25">
      <c r="B29" s="16">
        <v>1</v>
      </c>
      <c r="C29" s="17" t="s">
        <v>40</v>
      </c>
      <c r="D29" s="18">
        <f>SUM(D30:D55)</f>
        <v>2599141090.8299999</v>
      </c>
      <c r="E29" s="18">
        <f>SUM(E30:E55)</f>
        <v>2512695708.2500005</v>
      </c>
      <c r="F29" s="19"/>
      <c r="G29" s="19"/>
      <c r="H29" s="18">
        <f t="shared" si="1"/>
        <v>86445382.579999447</v>
      </c>
      <c r="I29" s="20">
        <f t="shared" si="0"/>
        <v>3.4403442603961665E-2</v>
      </c>
      <c r="J29" s="21"/>
      <c r="K29" s="22"/>
      <c r="L29" s="22"/>
      <c r="M29" s="18">
        <f>SUM(M30:M55)</f>
        <v>2599141090.8299999</v>
      </c>
    </row>
    <row r="30" spans="2:13" s="23" customFormat="1" ht="24.75" outlineLevel="1" thickBot="1" x14ac:dyDescent="0.25">
      <c r="B30" s="26" t="s">
        <v>116</v>
      </c>
      <c r="C30" s="27" t="s">
        <v>117</v>
      </c>
      <c r="D30" s="28">
        <v>4000000</v>
      </c>
      <c r="E30" s="28">
        <v>3885828.37</v>
      </c>
      <c r="F30" s="24"/>
      <c r="G30" s="24"/>
      <c r="H30" s="28">
        <f t="shared" si="1"/>
        <v>114171.62999999989</v>
      </c>
      <c r="I30" s="29">
        <f t="shared" si="0"/>
        <v>2.9381542139494954E-2</v>
      </c>
      <c r="J30" s="30" t="s">
        <v>187</v>
      </c>
      <c r="K30" s="25"/>
      <c r="L30" s="25"/>
      <c r="M30" s="28">
        <f t="shared" si="2"/>
        <v>4000000</v>
      </c>
    </row>
    <row r="31" spans="2:13" s="23" customFormat="1" ht="48.75" outlineLevel="1" thickBot="1" x14ac:dyDescent="0.25">
      <c r="B31" s="26" t="s">
        <v>41</v>
      </c>
      <c r="C31" s="27" t="s">
        <v>42</v>
      </c>
      <c r="D31" s="28">
        <v>300000</v>
      </c>
      <c r="E31" s="28">
        <v>300000</v>
      </c>
      <c r="F31" s="24"/>
      <c r="G31" s="24"/>
      <c r="H31" s="28">
        <f t="shared" si="1"/>
        <v>0</v>
      </c>
      <c r="I31" s="29">
        <f t="shared" si="0"/>
        <v>0</v>
      </c>
      <c r="J31" s="30" t="s">
        <v>188</v>
      </c>
      <c r="K31" s="25"/>
      <c r="L31" s="25"/>
      <c r="M31" s="28">
        <f t="shared" si="2"/>
        <v>300000</v>
      </c>
    </row>
    <row r="32" spans="2:13" s="23" customFormat="1" ht="48.75" outlineLevel="1" thickBot="1" x14ac:dyDescent="0.25">
      <c r="B32" s="26" t="s">
        <v>118</v>
      </c>
      <c r="C32" s="27" t="s">
        <v>119</v>
      </c>
      <c r="D32" s="28">
        <v>2500000</v>
      </c>
      <c r="E32" s="28">
        <v>3000000</v>
      </c>
      <c r="F32" s="24"/>
      <c r="G32" s="24"/>
      <c r="H32" s="28">
        <f t="shared" si="1"/>
        <v>-500000</v>
      </c>
      <c r="I32" s="29">
        <f t="shared" si="0"/>
        <v>-0.16666666666666663</v>
      </c>
      <c r="J32" s="30" t="s">
        <v>189</v>
      </c>
      <c r="K32" s="25"/>
      <c r="L32" s="25"/>
      <c r="M32" s="28">
        <f t="shared" si="2"/>
        <v>2500000</v>
      </c>
    </row>
    <row r="33" spans="2:13" s="23" customFormat="1" ht="120.75" outlineLevel="1" thickBot="1" x14ac:dyDescent="0.25">
      <c r="B33" s="26" t="s">
        <v>43</v>
      </c>
      <c r="C33" s="27" t="s">
        <v>44</v>
      </c>
      <c r="D33" s="28">
        <v>74049999.999999806</v>
      </c>
      <c r="E33" s="28">
        <v>68000000</v>
      </c>
      <c r="F33" s="24"/>
      <c r="G33" s="24"/>
      <c r="H33" s="28">
        <f t="shared" si="1"/>
        <v>6049999.9999998063</v>
      </c>
      <c r="I33" s="29">
        <f t="shared" si="0"/>
        <v>8.8970588235291359E-2</v>
      </c>
      <c r="J33" s="30" t="s">
        <v>190</v>
      </c>
      <c r="K33" s="25"/>
      <c r="L33" s="25"/>
      <c r="M33" s="28">
        <f t="shared" si="2"/>
        <v>74049999.999999806</v>
      </c>
    </row>
    <row r="34" spans="2:13" s="23" customFormat="1" ht="156.75" outlineLevel="1" thickBot="1" x14ac:dyDescent="0.25">
      <c r="B34" s="26" t="s">
        <v>157</v>
      </c>
      <c r="C34" s="27" t="s">
        <v>158</v>
      </c>
      <c r="D34" s="28">
        <v>2500000</v>
      </c>
      <c r="E34" s="28">
        <v>7960000</v>
      </c>
      <c r="F34" s="24"/>
      <c r="G34" s="24"/>
      <c r="H34" s="28">
        <f t="shared" si="1"/>
        <v>-5460000</v>
      </c>
      <c r="I34" s="29">
        <f t="shared" si="0"/>
        <v>-0.68592964824120606</v>
      </c>
      <c r="J34" s="30" t="s">
        <v>191</v>
      </c>
      <c r="K34" s="25"/>
      <c r="L34" s="25"/>
      <c r="M34" s="28">
        <f t="shared" si="2"/>
        <v>2500000</v>
      </c>
    </row>
    <row r="35" spans="2:13" s="23" customFormat="1" ht="60.75" outlineLevel="1" thickBot="1" x14ac:dyDescent="0.25">
      <c r="B35" s="26" t="s">
        <v>109</v>
      </c>
      <c r="C35" s="27" t="s">
        <v>110</v>
      </c>
      <c r="D35" s="28">
        <v>1500000</v>
      </c>
      <c r="E35" s="28">
        <v>1100000</v>
      </c>
      <c r="F35" s="24"/>
      <c r="G35" s="24"/>
      <c r="H35" s="28">
        <f t="shared" si="1"/>
        <v>400000</v>
      </c>
      <c r="I35" s="29">
        <f t="shared" si="0"/>
        <v>0.36363636363636354</v>
      </c>
      <c r="J35" s="30" t="s">
        <v>192</v>
      </c>
      <c r="K35" s="25"/>
      <c r="L35" s="25"/>
      <c r="M35" s="28">
        <f t="shared" si="2"/>
        <v>1500000</v>
      </c>
    </row>
    <row r="36" spans="2:13" s="23" customFormat="1" ht="60.75" outlineLevel="1" thickBot="1" x14ac:dyDescent="0.25">
      <c r="B36" s="26" t="s">
        <v>45</v>
      </c>
      <c r="C36" s="27" t="s">
        <v>46</v>
      </c>
      <c r="D36" s="28">
        <v>45163556.799999997</v>
      </c>
      <c r="E36" s="28">
        <v>69185200</v>
      </c>
      <c r="F36" s="24"/>
      <c r="G36" s="24"/>
      <c r="H36" s="28">
        <f t="shared" si="1"/>
        <v>-24021643.200000003</v>
      </c>
      <c r="I36" s="29">
        <f t="shared" si="0"/>
        <v>-0.34720783057648175</v>
      </c>
      <c r="J36" s="30" t="s">
        <v>193</v>
      </c>
      <c r="K36" s="25"/>
      <c r="L36" s="25"/>
      <c r="M36" s="28">
        <f t="shared" si="2"/>
        <v>45163556.799999997</v>
      </c>
    </row>
    <row r="37" spans="2:13" s="23" customFormat="1" ht="36.75" outlineLevel="1" thickBot="1" x14ac:dyDescent="0.25">
      <c r="B37" s="26" t="s">
        <v>120</v>
      </c>
      <c r="C37" s="27" t="s">
        <v>121</v>
      </c>
      <c r="D37" s="28">
        <v>0</v>
      </c>
      <c r="E37" s="28">
        <v>110000</v>
      </c>
      <c r="F37" s="24"/>
      <c r="G37" s="24"/>
      <c r="H37" s="28">
        <f t="shared" si="1"/>
        <v>-110000</v>
      </c>
      <c r="I37" s="29">
        <f t="shared" si="0"/>
        <v>-1</v>
      </c>
      <c r="J37" s="30" t="s">
        <v>194</v>
      </c>
      <c r="K37" s="25"/>
      <c r="L37" s="25"/>
      <c r="M37" s="28">
        <f t="shared" si="2"/>
        <v>0</v>
      </c>
    </row>
    <row r="38" spans="2:13" s="23" customFormat="1" ht="60.75" outlineLevel="1" thickBot="1" x14ac:dyDescent="0.25">
      <c r="B38" s="26" t="s">
        <v>111</v>
      </c>
      <c r="C38" s="27" t="s">
        <v>112</v>
      </c>
      <c r="D38" s="28">
        <v>33000000</v>
      </c>
      <c r="E38" s="28">
        <v>33000000</v>
      </c>
      <c r="F38" s="24"/>
      <c r="G38" s="24"/>
      <c r="H38" s="28">
        <f t="shared" si="1"/>
        <v>0</v>
      </c>
      <c r="I38" s="29">
        <f t="shared" si="0"/>
        <v>0</v>
      </c>
      <c r="J38" s="30" t="s">
        <v>195</v>
      </c>
      <c r="K38" s="25"/>
      <c r="L38" s="25"/>
      <c r="M38" s="28">
        <f t="shared" si="2"/>
        <v>33000000</v>
      </c>
    </row>
    <row r="39" spans="2:13" s="23" customFormat="1" ht="13.5" outlineLevel="1" thickBot="1" x14ac:dyDescent="0.25">
      <c r="B39" s="26" t="s">
        <v>122</v>
      </c>
      <c r="C39" s="27" t="s">
        <v>123</v>
      </c>
      <c r="D39" s="28">
        <v>0</v>
      </c>
      <c r="E39" s="28">
        <v>0</v>
      </c>
      <c r="F39" s="24"/>
      <c r="G39" s="24"/>
      <c r="H39" s="28">
        <f t="shared" si="1"/>
        <v>0</v>
      </c>
      <c r="I39" s="29" t="e">
        <f t="shared" si="0"/>
        <v>#DIV/0!</v>
      </c>
      <c r="J39" s="30"/>
      <c r="K39" s="32"/>
      <c r="L39" s="25"/>
      <c r="M39" s="28">
        <f t="shared" si="2"/>
        <v>0</v>
      </c>
    </row>
    <row r="40" spans="2:13" s="23" customFormat="1" ht="192.75" outlineLevel="1" thickBot="1" x14ac:dyDescent="0.25">
      <c r="B40" s="26" t="s">
        <v>47</v>
      </c>
      <c r="C40" s="27" t="s">
        <v>48</v>
      </c>
      <c r="D40" s="28">
        <v>162680000</v>
      </c>
      <c r="E40" s="28">
        <v>152095000.00000006</v>
      </c>
      <c r="F40" s="24"/>
      <c r="G40" s="24"/>
      <c r="H40" s="28">
        <f t="shared" si="1"/>
        <v>10584999.99999994</v>
      </c>
      <c r="I40" s="29">
        <f t="shared" si="0"/>
        <v>6.9594661231466848E-2</v>
      </c>
      <c r="J40" s="33" t="s">
        <v>196</v>
      </c>
      <c r="K40" s="34"/>
      <c r="L40" s="35"/>
      <c r="M40" s="28">
        <f t="shared" si="2"/>
        <v>162680000</v>
      </c>
    </row>
    <row r="41" spans="2:13" s="23" customFormat="1" ht="168.75" outlineLevel="1" thickBot="1" x14ac:dyDescent="0.25">
      <c r="B41" s="26" t="s">
        <v>47</v>
      </c>
      <c r="C41" s="27" t="s">
        <v>124</v>
      </c>
      <c r="D41" s="28">
        <v>503558399.06999999</v>
      </c>
      <c r="E41" s="28">
        <v>493584687.67000002</v>
      </c>
      <c r="F41" s="24"/>
      <c r="G41" s="24"/>
      <c r="H41" s="28">
        <f t="shared" si="1"/>
        <v>9973711.3999999762</v>
      </c>
      <c r="I41" s="29">
        <f t="shared" si="0"/>
        <v>2.0206687219333164E-2</v>
      </c>
      <c r="J41" s="30" t="s">
        <v>197</v>
      </c>
      <c r="K41" s="56" t="s">
        <v>242</v>
      </c>
      <c r="L41" s="36" t="s">
        <v>235</v>
      </c>
      <c r="M41" s="28">
        <f t="shared" si="2"/>
        <v>503558399.06999999</v>
      </c>
    </row>
    <row r="42" spans="2:13" s="23" customFormat="1" ht="180.75" outlineLevel="1" thickBot="1" x14ac:dyDescent="0.25">
      <c r="B42" s="26" t="s">
        <v>125</v>
      </c>
      <c r="C42" s="27" t="s">
        <v>126</v>
      </c>
      <c r="D42" s="28">
        <v>1057801598.61</v>
      </c>
      <c r="E42" s="28">
        <v>992772887.33999991</v>
      </c>
      <c r="F42" s="24"/>
      <c r="G42" s="24"/>
      <c r="H42" s="28">
        <f t="shared" si="1"/>
        <v>65028711.2700001</v>
      </c>
      <c r="I42" s="29">
        <f t="shared" si="0"/>
        <v>6.550210234310061E-2</v>
      </c>
      <c r="J42" s="30" t="s">
        <v>198</v>
      </c>
      <c r="K42" s="57"/>
      <c r="L42" s="25" t="s">
        <v>236</v>
      </c>
      <c r="M42" s="28">
        <f t="shared" si="2"/>
        <v>1057801598.61</v>
      </c>
    </row>
    <row r="43" spans="2:13" s="23" customFormat="1" ht="72.75" outlineLevel="1" thickBot="1" x14ac:dyDescent="0.25">
      <c r="B43" s="26" t="s">
        <v>127</v>
      </c>
      <c r="C43" s="27" t="s">
        <v>128</v>
      </c>
      <c r="D43" s="28">
        <v>5500000</v>
      </c>
      <c r="E43" s="28">
        <v>5500000</v>
      </c>
      <c r="F43" s="24"/>
      <c r="G43" s="24"/>
      <c r="H43" s="28">
        <f t="shared" si="1"/>
        <v>0</v>
      </c>
      <c r="I43" s="29">
        <f t="shared" si="0"/>
        <v>0</v>
      </c>
      <c r="J43" s="30" t="s">
        <v>199</v>
      </c>
      <c r="K43" s="25"/>
      <c r="L43" s="25"/>
      <c r="M43" s="28">
        <f t="shared" si="2"/>
        <v>5500000</v>
      </c>
    </row>
    <row r="44" spans="2:13" s="23" customFormat="1" ht="72.75" outlineLevel="1" thickBot="1" x14ac:dyDescent="0.25">
      <c r="B44" s="26" t="s">
        <v>49</v>
      </c>
      <c r="C44" s="27" t="s">
        <v>50</v>
      </c>
      <c r="D44" s="28">
        <v>518387536.35000002</v>
      </c>
      <c r="E44" s="28">
        <v>512378395.24000007</v>
      </c>
      <c r="F44" s="24"/>
      <c r="G44" s="24"/>
      <c r="H44" s="28">
        <f t="shared" si="1"/>
        <v>6009141.1099999547</v>
      </c>
      <c r="I44" s="29">
        <f t="shared" si="0"/>
        <v>1.1727936161682218E-2</v>
      </c>
      <c r="J44" s="30" t="s">
        <v>200</v>
      </c>
      <c r="K44" s="25"/>
      <c r="L44" s="25"/>
      <c r="M44" s="28">
        <f t="shared" si="2"/>
        <v>518387536.35000002</v>
      </c>
    </row>
    <row r="45" spans="2:13" s="23" customFormat="1" ht="120.75" outlineLevel="1" thickBot="1" x14ac:dyDescent="0.25">
      <c r="B45" s="26" t="s">
        <v>51</v>
      </c>
      <c r="C45" s="27" t="s">
        <v>52</v>
      </c>
      <c r="D45" s="28">
        <v>4000000</v>
      </c>
      <c r="E45" s="28">
        <v>4000000</v>
      </c>
      <c r="F45" s="24"/>
      <c r="G45" s="24"/>
      <c r="H45" s="28">
        <f t="shared" si="1"/>
        <v>0</v>
      </c>
      <c r="I45" s="29">
        <f t="shared" si="0"/>
        <v>0</v>
      </c>
      <c r="J45" s="30" t="s">
        <v>201</v>
      </c>
      <c r="K45" s="25"/>
      <c r="L45" s="25"/>
      <c r="M45" s="28">
        <f t="shared" si="2"/>
        <v>4000000</v>
      </c>
    </row>
    <row r="46" spans="2:13" s="23" customFormat="1" ht="156.75" outlineLevel="1" thickBot="1" x14ac:dyDescent="0.25">
      <c r="B46" s="26" t="s">
        <v>53</v>
      </c>
      <c r="C46" s="27" t="s">
        <v>54</v>
      </c>
      <c r="D46" s="28">
        <v>600000</v>
      </c>
      <c r="E46" s="28">
        <v>600000</v>
      </c>
      <c r="F46" s="24"/>
      <c r="G46" s="24"/>
      <c r="H46" s="28">
        <f t="shared" si="1"/>
        <v>0</v>
      </c>
      <c r="I46" s="29">
        <f t="shared" si="0"/>
        <v>0</v>
      </c>
      <c r="J46" s="30" t="s">
        <v>202</v>
      </c>
      <c r="K46" s="25"/>
      <c r="L46" s="25"/>
      <c r="M46" s="28">
        <f t="shared" si="2"/>
        <v>600000</v>
      </c>
    </row>
    <row r="47" spans="2:13" s="23" customFormat="1" ht="84.75" outlineLevel="1" thickBot="1" x14ac:dyDescent="0.25">
      <c r="B47" s="26" t="s">
        <v>55</v>
      </c>
      <c r="C47" s="27" t="s">
        <v>56</v>
      </c>
      <c r="D47" s="28">
        <v>6500000</v>
      </c>
      <c r="E47" s="28">
        <v>6500000</v>
      </c>
      <c r="F47" s="24"/>
      <c r="G47" s="24"/>
      <c r="H47" s="28">
        <f t="shared" si="1"/>
        <v>0</v>
      </c>
      <c r="I47" s="29">
        <f t="shared" si="0"/>
        <v>0</v>
      </c>
      <c r="J47" s="30" t="s">
        <v>203</v>
      </c>
      <c r="K47" s="25"/>
      <c r="L47" s="25"/>
      <c r="M47" s="28">
        <f t="shared" si="2"/>
        <v>6500000</v>
      </c>
    </row>
    <row r="48" spans="2:13" s="23" customFormat="1" ht="132.75" outlineLevel="1" thickBot="1" x14ac:dyDescent="0.25">
      <c r="B48" s="26" t="s">
        <v>57</v>
      </c>
      <c r="C48" s="27" t="s">
        <v>58</v>
      </c>
      <c r="D48" s="28">
        <v>6500000</v>
      </c>
      <c r="E48" s="28">
        <v>6500000</v>
      </c>
      <c r="F48" s="24"/>
      <c r="G48" s="24"/>
      <c r="H48" s="28">
        <f t="shared" si="1"/>
        <v>0</v>
      </c>
      <c r="I48" s="29">
        <f t="shared" si="0"/>
        <v>0</v>
      </c>
      <c r="J48" s="30" t="s">
        <v>204</v>
      </c>
      <c r="K48" s="25"/>
      <c r="L48" s="25"/>
      <c r="M48" s="28">
        <f t="shared" si="2"/>
        <v>6500000</v>
      </c>
    </row>
    <row r="49" spans="2:13" s="23" customFormat="1" ht="240.75" outlineLevel="1" thickBot="1" x14ac:dyDescent="0.25">
      <c r="B49" s="26" t="s">
        <v>59</v>
      </c>
      <c r="C49" s="27" t="s">
        <v>60</v>
      </c>
      <c r="D49" s="28">
        <v>139000000</v>
      </c>
      <c r="E49" s="28">
        <v>139123709.63</v>
      </c>
      <c r="F49" s="24"/>
      <c r="G49" s="24"/>
      <c r="H49" s="28">
        <f t="shared" si="1"/>
        <v>-123709.62999999523</v>
      </c>
      <c r="I49" s="29">
        <f t="shared" si="0"/>
        <v>-8.8920594720343082E-4</v>
      </c>
      <c r="J49" s="30" t="s">
        <v>205</v>
      </c>
      <c r="K49" s="25"/>
      <c r="L49" s="25"/>
      <c r="M49" s="28">
        <f t="shared" si="2"/>
        <v>139000000</v>
      </c>
    </row>
    <row r="50" spans="2:13" s="23" customFormat="1" ht="168.75" outlineLevel="1" thickBot="1" x14ac:dyDescent="0.25">
      <c r="B50" s="26" t="s">
        <v>129</v>
      </c>
      <c r="C50" s="27" t="s">
        <v>130</v>
      </c>
      <c r="D50" s="28">
        <v>29500000</v>
      </c>
      <c r="E50" s="28">
        <v>10500000</v>
      </c>
      <c r="F50" s="24"/>
      <c r="G50" s="24"/>
      <c r="H50" s="28">
        <f t="shared" si="1"/>
        <v>19000000</v>
      </c>
      <c r="I50" s="29">
        <f t="shared" si="0"/>
        <v>1.8095238095238093</v>
      </c>
      <c r="J50" s="30" t="s">
        <v>206</v>
      </c>
      <c r="K50" s="25" t="s">
        <v>232</v>
      </c>
      <c r="L50" s="25" t="s">
        <v>237</v>
      </c>
      <c r="M50" s="28">
        <f t="shared" si="2"/>
        <v>29500000</v>
      </c>
    </row>
    <row r="51" spans="2:13" s="23" customFormat="1" ht="60.75" outlineLevel="1" thickBot="1" x14ac:dyDescent="0.25">
      <c r="B51" s="26" t="s">
        <v>61</v>
      </c>
      <c r="C51" s="27" t="s">
        <v>62</v>
      </c>
      <c r="D51" s="28">
        <v>500000</v>
      </c>
      <c r="E51" s="28">
        <v>500000</v>
      </c>
      <c r="F51" s="24"/>
      <c r="G51" s="24"/>
      <c r="H51" s="28">
        <f t="shared" si="1"/>
        <v>0</v>
      </c>
      <c r="I51" s="29">
        <f t="shared" si="0"/>
        <v>0</v>
      </c>
      <c r="J51" s="30" t="s">
        <v>207</v>
      </c>
      <c r="K51" s="25"/>
      <c r="L51" s="25"/>
      <c r="M51" s="28">
        <f t="shared" si="2"/>
        <v>500000</v>
      </c>
    </row>
    <row r="52" spans="2:13" s="23" customFormat="1" ht="60.75" outlineLevel="1" thickBot="1" x14ac:dyDescent="0.25">
      <c r="B52" s="26" t="s">
        <v>63</v>
      </c>
      <c r="C52" s="27" t="s">
        <v>64</v>
      </c>
      <c r="D52" s="28">
        <v>750000</v>
      </c>
      <c r="E52" s="28">
        <v>1000000</v>
      </c>
      <c r="F52" s="24"/>
      <c r="G52" s="24"/>
      <c r="H52" s="28">
        <f t="shared" si="1"/>
        <v>-250000</v>
      </c>
      <c r="I52" s="29">
        <f t="shared" si="0"/>
        <v>-0.25</v>
      </c>
      <c r="J52" s="30" t="s">
        <v>208</v>
      </c>
      <c r="K52" s="25"/>
      <c r="L52" s="25"/>
      <c r="M52" s="28">
        <f t="shared" si="2"/>
        <v>750000</v>
      </c>
    </row>
    <row r="53" spans="2:13" s="23" customFormat="1" ht="23.25" outlineLevel="1" thickBot="1" x14ac:dyDescent="0.25">
      <c r="B53" s="26" t="s">
        <v>131</v>
      </c>
      <c r="C53" s="27" t="s">
        <v>132</v>
      </c>
      <c r="D53" s="28">
        <v>0</v>
      </c>
      <c r="E53" s="28">
        <v>0</v>
      </c>
      <c r="F53" s="24"/>
      <c r="G53" s="24"/>
      <c r="H53" s="28">
        <f t="shared" si="1"/>
        <v>0</v>
      </c>
      <c r="I53" s="29" t="e">
        <f t="shared" si="0"/>
        <v>#DIV/0!</v>
      </c>
      <c r="J53" s="25"/>
      <c r="K53" s="25"/>
      <c r="L53" s="25"/>
      <c r="M53" s="28">
        <f t="shared" si="2"/>
        <v>0</v>
      </c>
    </row>
    <row r="54" spans="2:13" s="23" customFormat="1" ht="72.75" outlineLevel="1" thickBot="1" x14ac:dyDescent="0.25">
      <c r="B54" s="26" t="s">
        <v>65</v>
      </c>
      <c r="C54" s="27" t="s">
        <v>66</v>
      </c>
      <c r="D54" s="28">
        <v>750000</v>
      </c>
      <c r="E54" s="28">
        <v>1000000</v>
      </c>
      <c r="F54" s="24"/>
      <c r="G54" s="24"/>
      <c r="H54" s="28">
        <f t="shared" si="1"/>
        <v>-250000</v>
      </c>
      <c r="I54" s="29">
        <f t="shared" si="0"/>
        <v>-0.25</v>
      </c>
      <c r="J54" s="30" t="s">
        <v>209</v>
      </c>
      <c r="K54" s="25"/>
      <c r="L54" s="25"/>
      <c r="M54" s="28">
        <f t="shared" si="2"/>
        <v>750000</v>
      </c>
    </row>
    <row r="55" spans="2:13" s="23" customFormat="1" ht="48.75" outlineLevel="1" thickBot="1" x14ac:dyDescent="0.25">
      <c r="B55" s="26" t="s">
        <v>67</v>
      </c>
      <c r="C55" s="27" t="s">
        <v>68</v>
      </c>
      <c r="D55" s="28">
        <v>100000</v>
      </c>
      <c r="E55" s="28">
        <v>100000</v>
      </c>
      <c r="F55" s="24"/>
      <c r="G55" s="24"/>
      <c r="H55" s="28">
        <f t="shared" si="1"/>
        <v>0</v>
      </c>
      <c r="I55" s="29">
        <f t="shared" si="0"/>
        <v>0</v>
      </c>
      <c r="J55" s="30" t="s">
        <v>210</v>
      </c>
      <c r="K55" s="25"/>
      <c r="L55" s="25"/>
      <c r="M55" s="28">
        <f t="shared" si="2"/>
        <v>100000</v>
      </c>
    </row>
    <row r="56" spans="2:13" s="23" customFormat="1" ht="13.5" outlineLevel="1" thickBot="1" x14ac:dyDescent="0.25">
      <c r="B56" s="16">
        <v>2</v>
      </c>
      <c r="C56" s="17" t="s">
        <v>69</v>
      </c>
      <c r="D56" s="39">
        <f>SUM(D57:D71)</f>
        <v>6500000</v>
      </c>
      <c r="E56" s="40">
        <f>SUM(E57:E71)</f>
        <v>6710500</v>
      </c>
      <c r="F56" s="24"/>
      <c r="G56" s="24"/>
      <c r="H56" s="18">
        <f t="shared" si="1"/>
        <v>-210500</v>
      </c>
      <c r="I56" s="20">
        <f t="shared" si="0"/>
        <v>-3.13687504656881E-2</v>
      </c>
      <c r="J56" s="21"/>
      <c r="K56" s="22"/>
      <c r="L56" s="22"/>
      <c r="M56" s="18">
        <f>SUM(M57:M72)</f>
        <v>6500000</v>
      </c>
    </row>
    <row r="57" spans="2:13" s="23" customFormat="1" ht="13.5" outlineLevel="1" thickBot="1" x14ac:dyDescent="0.25">
      <c r="B57" s="26" t="s">
        <v>133</v>
      </c>
      <c r="C57" s="27" t="s">
        <v>134</v>
      </c>
      <c r="D57" s="28">
        <v>0</v>
      </c>
      <c r="E57" s="28">
        <v>0</v>
      </c>
      <c r="F57" s="24"/>
      <c r="G57" s="24"/>
      <c r="H57" s="28">
        <f t="shared" si="1"/>
        <v>0</v>
      </c>
      <c r="I57" s="29"/>
      <c r="J57" s="25"/>
      <c r="K57" s="25"/>
      <c r="L57" s="25"/>
      <c r="M57" s="24"/>
    </row>
    <row r="58" spans="2:13" s="23" customFormat="1" ht="13.5" outlineLevel="1" thickBot="1" x14ac:dyDescent="0.25">
      <c r="B58" s="26" t="s">
        <v>135</v>
      </c>
      <c r="C58" s="27" t="s">
        <v>136</v>
      </c>
      <c r="D58" s="28">
        <v>0</v>
      </c>
      <c r="E58" s="28">
        <v>0</v>
      </c>
      <c r="F58" s="24"/>
      <c r="G58" s="24"/>
      <c r="H58" s="28">
        <f t="shared" si="1"/>
        <v>0</v>
      </c>
      <c r="I58" s="29"/>
      <c r="J58" s="25"/>
      <c r="K58" s="25"/>
      <c r="L58" s="25"/>
      <c r="M58" s="24"/>
    </row>
    <row r="59" spans="2:13" s="23" customFormat="1" ht="60.75" thickBot="1" x14ac:dyDescent="0.25">
      <c r="B59" s="26" t="s">
        <v>70</v>
      </c>
      <c r="C59" s="27" t="s">
        <v>71</v>
      </c>
      <c r="D59" s="28">
        <v>1000000</v>
      </c>
      <c r="E59" s="28">
        <v>1100000</v>
      </c>
      <c r="F59" s="19"/>
      <c r="G59" s="19"/>
      <c r="H59" s="28">
        <f t="shared" si="1"/>
        <v>-100000</v>
      </c>
      <c r="I59" s="29">
        <f t="shared" si="0"/>
        <v>-9.0909090909090939E-2</v>
      </c>
      <c r="J59" s="30" t="s">
        <v>211</v>
      </c>
      <c r="K59" s="25"/>
      <c r="L59" s="25"/>
      <c r="M59" s="28">
        <f t="shared" ref="M59:M71" si="3">+D59</f>
        <v>1000000</v>
      </c>
    </row>
    <row r="60" spans="2:13" s="23" customFormat="1" ht="13.5" outlineLevel="1" thickBot="1" x14ac:dyDescent="0.25">
      <c r="B60" s="26" t="s">
        <v>72</v>
      </c>
      <c r="C60" s="27" t="s">
        <v>73</v>
      </c>
      <c r="D60" s="28">
        <v>0</v>
      </c>
      <c r="E60" s="28">
        <v>0</v>
      </c>
      <c r="F60" s="24"/>
      <c r="G60" s="24"/>
      <c r="H60" s="28">
        <f t="shared" si="1"/>
        <v>0</v>
      </c>
      <c r="I60" s="29" t="e">
        <f t="shared" si="0"/>
        <v>#DIV/0!</v>
      </c>
      <c r="J60" s="30"/>
      <c r="K60" s="25"/>
      <c r="L60" s="25"/>
      <c r="M60" s="28">
        <f t="shared" si="3"/>
        <v>0</v>
      </c>
    </row>
    <row r="61" spans="2:13" s="23" customFormat="1" ht="84.75" outlineLevel="1" thickBot="1" x14ac:dyDescent="0.25">
      <c r="B61" s="26" t="s">
        <v>74</v>
      </c>
      <c r="C61" s="27" t="s">
        <v>75</v>
      </c>
      <c r="D61" s="28">
        <v>200000</v>
      </c>
      <c r="E61" s="28">
        <v>200000</v>
      </c>
      <c r="F61" s="24"/>
      <c r="G61" s="24"/>
      <c r="H61" s="28">
        <f t="shared" si="1"/>
        <v>0</v>
      </c>
      <c r="I61" s="29">
        <f t="shared" si="0"/>
        <v>0</v>
      </c>
      <c r="J61" s="30" t="s">
        <v>212</v>
      </c>
      <c r="K61" s="25"/>
      <c r="L61" s="25"/>
      <c r="M61" s="28">
        <f t="shared" si="3"/>
        <v>200000</v>
      </c>
    </row>
    <row r="62" spans="2:13" s="23" customFormat="1" ht="13.5" outlineLevel="1" thickBot="1" x14ac:dyDescent="0.25">
      <c r="B62" s="26" t="s">
        <v>76</v>
      </c>
      <c r="C62" s="27" t="s">
        <v>77</v>
      </c>
      <c r="D62" s="28">
        <v>0</v>
      </c>
      <c r="E62" s="28">
        <v>0</v>
      </c>
      <c r="F62" s="24"/>
      <c r="G62" s="24"/>
      <c r="H62" s="28">
        <f t="shared" si="1"/>
        <v>0</v>
      </c>
      <c r="I62" s="29" t="e">
        <f t="shared" si="0"/>
        <v>#DIV/0!</v>
      </c>
      <c r="J62" s="30"/>
      <c r="K62" s="25"/>
      <c r="L62" s="25"/>
      <c r="M62" s="28">
        <f t="shared" si="3"/>
        <v>0</v>
      </c>
    </row>
    <row r="63" spans="2:13" s="23" customFormat="1" ht="13.5" outlineLevel="1" thickBot="1" x14ac:dyDescent="0.25">
      <c r="B63" s="26" t="s">
        <v>78</v>
      </c>
      <c r="C63" s="27" t="s">
        <v>79</v>
      </c>
      <c r="D63" s="28">
        <v>0</v>
      </c>
      <c r="E63" s="28">
        <v>0</v>
      </c>
      <c r="F63" s="24"/>
      <c r="G63" s="24"/>
      <c r="H63" s="28">
        <f t="shared" si="1"/>
        <v>0</v>
      </c>
      <c r="I63" s="29" t="e">
        <f t="shared" si="0"/>
        <v>#DIV/0!</v>
      </c>
      <c r="J63" s="30"/>
      <c r="K63" s="25"/>
      <c r="L63" s="25"/>
      <c r="M63" s="28">
        <f t="shared" si="3"/>
        <v>0</v>
      </c>
    </row>
    <row r="64" spans="2:13" s="23" customFormat="1" ht="24.75" outlineLevel="1" thickBot="1" x14ac:dyDescent="0.25">
      <c r="B64" s="26" t="s">
        <v>80</v>
      </c>
      <c r="C64" s="27" t="s">
        <v>81</v>
      </c>
      <c r="D64" s="28">
        <v>500000</v>
      </c>
      <c r="E64" s="28">
        <v>500000</v>
      </c>
      <c r="F64" s="24"/>
      <c r="G64" s="24"/>
      <c r="H64" s="28">
        <f t="shared" si="1"/>
        <v>0</v>
      </c>
      <c r="I64" s="29">
        <f t="shared" si="0"/>
        <v>0</v>
      </c>
      <c r="J64" s="30" t="s">
        <v>213</v>
      </c>
      <c r="K64" s="25"/>
      <c r="L64" s="25"/>
      <c r="M64" s="28">
        <f t="shared" si="3"/>
        <v>500000</v>
      </c>
    </row>
    <row r="65" spans="2:13" s="23" customFormat="1" ht="48.75" outlineLevel="1" thickBot="1" x14ac:dyDescent="0.25">
      <c r="B65" s="26" t="s">
        <v>137</v>
      </c>
      <c r="C65" s="27" t="s">
        <v>138</v>
      </c>
      <c r="D65" s="28">
        <v>125000</v>
      </c>
      <c r="E65" s="28">
        <v>125000</v>
      </c>
      <c r="F65" s="24"/>
      <c r="G65" s="24"/>
      <c r="H65" s="28">
        <f t="shared" si="1"/>
        <v>0</v>
      </c>
      <c r="I65" s="29">
        <f t="shared" si="0"/>
        <v>0</v>
      </c>
      <c r="J65" s="30" t="s">
        <v>214</v>
      </c>
      <c r="K65" s="25"/>
      <c r="L65" s="25"/>
      <c r="M65" s="28">
        <f t="shared" si="3"/>
        <v>125000</v>
      </c>
    </row>
    <row r="66" spans="2:13" s="23" customFormat="1" ht="84.75" outlineLevel="1" thickBot="1" x14ac:dyDescent="0.25">
      <c r="B66" s="26" t="s">
        <v>82</v>
      </c>
      <c r="C66" s="27" t="s">
        <v>83</v>
      </c>
      <c r="D66" s="28">
        <v>1150000</v>
      </c>
      <c r="E66" s="28">
        <v>1285500</v>
      </c>
      <c r="F66" s="24"/>
      <c r="G66" s="24"/>
      <c r="H66" s="28">
        <f t="shared" si="1"/>
        <v>-135500</v>
      </c>
      <c r="I66" s="29">
        <f t="shared" si="0"/>
        <v>-0.10540645663166082</v>
      </c>
      <c r="J66" s="30" t="s">
        <v>215</v>
      </c>
      <c r="K66" s="25"/>
      <c r="L66" s="25"/>
      <c r="M66" s="28">
        <f t="shared" si="3"/>
        <v>1150000</v>
      </c>
    </row>
    <row r="67" spans="2:13" s="23" customFormat="1" ht="84.75" outlineLevel="1" thickBot="1" x14ac:dyDescent="0.25">
      <c r="B67" s="26" t="s">
        <v>84</v>
      </c>
      <c r="C67" s="27" t="s">
        <v>85</v>
      </c>
      <c r="D67" s="28">
        <v>150000</v>
      </c>
      <c r="E67" s="28">
        <v>0</v>
      </c>
      <c r="F67" s="24"/>
      <c r="G67" s="24"/>
      <c r="H67" s="28">
        <f t="shared" si="1"/>
        <v>150000</v>
      </c>
      <c r="I67" s="29" t="e">
        <f t="shared" si="0"/>
        <v>#DIV/0!</v>
      </c>
      <c r="J67" s="30" t="s">
        <v>216</v>
      </c>
      <c r="K67" s="25"/>
      <c r="L67" s="25"/>
      <c r="M67" s="28">
        <f t="shared" si="3"/>
        <v>150000</v>
      </c>
    </row>
    <row r="68" spans="2:13" s="23" customFormat="1" ht="60.75" outlineLevel="1" thickBot="1" x14ac:dyDescent="0.25">
      <c r="B68" s="26" t="s">
        <v>86</v>
      </c>
      <c r="C68" s="27" t="s">
        <v>87</v>
      </c>
      <c r="D68" s="28">
        <v>2875000</v>
      </c>
      <c r="E68" s="28">
        <v>3000000</v>
      </c>
      <c r="F68" s="24"/>
      <c r="G68" s="24"/>
      <c r="H68" s="28">
        <f t="shared" si="1"/>
        <v>-125000</v>
      </c>
      <c r="I68" s="29">
        <f t="shared" si="0"/>
        <v>-4.166666666666663E-2</v>
      </c>
      <c r="J68" s="30" t="s">
        <v>217</v>
      </c>
      <c r="K68" s="25"/>
      <c r="L68" s="25"/>
      <c r="M68" s="28">
        <f t="shared" si="3"/>
        <v>2875000</v>
      </c>
    </row>
    <row r="69" spans="2:13" s="23" customFormat="1" ht="13.5" outlineLevel="1" thickBot="1" x14ac:dyDescent="0.25">
      <c r="B69" s="26" t="s">
        <v>139</v>
      </c>
      <c r="C69" s="27" t="s">
        <v>140</v>
      </c>
      <c r="D69" s="28">
        <v>0</v>
      </c>
      <c r="E69" s="28">
        <v>0</v>
      </c>
      <c r="F69" s="24"/>
      <c r="G69" s="24"/>
      <c r="H69" s="28">
        <f t="shared" si="1"/>
        <v>0</v>
      </c>
      <c r="I69" s="29">
        <v>0</v>
      </c>
      <c r="J69" s="25"/>
      <c r="K69" s="25"/>
      <c r="L69" s="25"/>
      <c r="M69" s="28">
        <f t="shared" si="3"/>
        <v>0</v>
      </c>
    </row>
    <row r="70" spans="2:13" s="23" customFormat="1" ht="60.75" outlineLevel="1" thickBot="1" x14ac:dyDescent="0.25">
      <c r="B70" s="26" t="s">
        <v>88</v>
      </c>
      <c r="C70" s="27" t="s">
        <v>89</v>
      </c>
      <c r="D70" s="28">
        <v>100000</v>
      </c>
      <c r="E70" s="28">
        <v>100000</v>
      </c>
      <c r="F70" s="24"/>
      <c r="G70" s="24"/>
      <c r="H70" s="28">
        <f t="shared" si="1"/>
        <v>0</v>
      </c>
      <c r="I70" s="29">
        <f t="shared" si="0"/>
        <v>0</v>
      </c>
      <c r="J70" s="30" t="s">
        <v>218</v>
      </c>
      <c r="K70" s="25"/>
      <c r="L70" s="25"/>
      <c r="M70" s="28">
        <f t="shared" si="3"/>
        <v>100000</v>
      </c>
    </row>
    <row r="71" spans="2:13" s="23" customFormat="1" ht="24.75" outlineLevel="1" thickBot="1" x14ac:dyDescent="0.25">
      <c r="B71" s="26" t="s">
        <v>90</v>
      </c>
      <c r="C71" s="27" t="s">
        <v>91</v>
      </c>
      <c r="D71" s="28">
        <v>400000</v>
      </c>
      <c r="E71" s="28">
        <v>400000</v>
      </c>
      <c r="F71" s="24"/>
      <c r="G71" s="24"/>
      <c r="H71" s="28">
        <f t="shared" si="1"/>
        <v>0</v>
      </c>
      <c r="I71" s="29">
        <f t="shared" si="0"/>
        <v>0</v>
      </c>
      <c r="J71" s="30" t="s">
        <v>219</v>
      </c>
      <c r="K71" s="25"/>
      <c r="L71" s="25"/>
      <c r="M71" s="28">
        <f t="shared" si="3"/>
        <v>400000</v>
      </c>
    </row>
    <row r="72" spans="2:13" s="23" customFormat="1" ht="13.5" outlineLevel="1" thickBot="1" x14ac:dyDescent="0.25">
      <c r="B72" s="37"/>
      <c r="C72" s="38"/>
      <c r="D72" s="24"/>
      <c r="E72" s="24"/>
      <c r="F72" s="24"/>
      <c r="G72" s="24"/>
      <c r="H72" s="28">
        <f t="shared" si="1"/>
        <v>0</v>
      </c>
      <c r="I72" s="29" t="e">
        <f t="shared" si="0"/>
        <v>#DIV/0!</v>
      </c>
      <c r="J72" s="25"/>
      <c r="K72" s="25"/>
      <c r="L72" s="25"/>
      <c r="M72" s="24"/>
    </row>
    <row r="73" spans="2:13" s="23" customFormat="1" ht="13.5" outlineLevel="1" thickBot="1" x14ac:dyDescent="0.25">
      <c r="B73" s="16" t="s">
        <v>92</v>
      </c>
      <c r="C73" s="17" t="s">
        <v>93</v>
      </c>
      <c r="D73" s="39">
        <f>SUM(D74:D80)</f>
        <v>193588308.41416666</v>
      </c>
      <c r="E73" s="39">
        <f>SUM(E74:E80)</f>
        <v>236766095.12</v>
      </c>
      <c r="F73" s="24"/>
      <c r="G73" s="24"/>
      <c r="H73" s="18">
        <f t="shared" si="1"/>
        <v>-43177786.705833346</v>
      </c>
      <c r="I73" s="20">
        <f t="shared" si="0"/>
        <v>-0.18236473716369561</v>
      </c>
      <c r="J73" s="21"/>
      <c r="K73" s="22"/>
      <c r="L73" s="22"/>
      <c r="M73" s="18">
        <f>SUM(M74:M80)</f>
        <v>193588308.41416666</v>
      </c>
    </row>
    <row r="74" spans="2:13" s="23" customFormat="1" ht="13.5" outlineLevel="1" thickBot="1" x14ac:dyDescent="0.25">
      <c r="B74" s="26" t="s">
        <v>141</v>
      </c>
      <c r="C74" s="27" t="s">
        <v>142</v>
      </c>
      <c r="D74" s="28">
        <v>0</v>
      </c>
      <c r="E74" s="28">
        <v>0</v>
      </c>
      <c r="F74" s="24"/>
      <c r="G74" s="24"/>
      <c r="H74" s="28">
        <f t="shared" si="1"/>
        <v>0</v>
      </c>
      <c r="I74" s="29">
        <v>0</v>
      </c>
      <c r="J74" s="25"/>
      <c r="K74" s="25"/>
      <c r="L74" s="25"/>
      <c r="M74" s="24"/>
    </row>
    <row r="75" spans="2:13" s="23" customFormat="1" ht="84.75" thickBot="1" x14ac:dyDescent="0.25">
      <c r="B75" s="26" t="s">
        <v>143</v>
      </c>
      <c r="C75" s="27" t="s">
        <v>144</v>
      </c>
      <c r="D75" s="28">
        <v>60000000</v>
      </c>
      <c r="E75" s="28">
        <v>60375000</v>
      </c>
      <c r="F75" s="19"/>
      <c r="G75" s="19"/>
      <c r="H75" s="28">
        <f t="shared" ref="H75:H91" si="4">+D75-E75</f>
        <v>-375000</v>
      </c>
      <c r="I75" s="29">
        <f t="shared" ref="I75:I91" si="5">+D75/E75-1</f>
        <v>-6.2111801242236142E-3</v>
      </c>
      <c r="J75" s="30" t="s">
        <v>220</v>
      </c>
      <c r="K75" s="25"/>
      <c r="L75" s="25"/>
      <c r="M75" s="28">
        <f t="shared" ref="M75:M90" si="6">+D75</f>
        <v>60000000</v>
      </c>
    </row>
    <row r="76" spans="2:13" s="23" customFormat="1" ht="36.75" outlineLevel="1" thickBot="1" x14ac:dyDescent="0.25">
      <c r="B76" s="26" t="s">
        <v>94</v>
      </c>
      <c r="C76" s="27" t="s">
        <v>95</v>
      </c>
      <c r="D76" s="28">
        <v>0</v>
      </c>
      <c r="E76" s="28">
        <v>300000</v>
      </c>
      <c r="F76" s="24"/>
      <c r="G76" s="24"/>
      <c r="H76" s="28">
        <f t="shared" si="4"/>
        <v>-300000</v>
      </c>
      <c r="I76" s="29">
        <f t="shared" si="5"/>
        <v>-1</v>
      </c>
      <c r="J76" s="30" t="s">
        <v>221</v>
      </c>
      <c r="K76" s="25"/>
      <c r="L76" s="25"/>
      <c r="M76" s="28">
        <f t="shared" si="6"/>
        <v>0</v>
      </c>
    </row>
    <row r="77" spans="2:13" s="23" customFormat="1" ht="13.5" outlineLevel="1" thickBot="1" x14ac:dyDescent="0.25">
      <c r="B77" s="26" t="s">
        <v>151</v>
      </c>
      <c r="C77" s="27" t="s">
        <v>152</v>
      </c>
      <c r="D77" s="28">
        <v>0</v>
      </c>
      <c r="E77" s="28">
        <v>0</v>
      </c>
      <c r="F77" s="24"/>
      <c r="G77" s="24"/>
      <c r="H77" s="28">
        <f t="shared" si="4"/>
        <v>0</v>
      </c>
      <c r="I77" s="29">
        <v>0</v>
      </c>
      <c r="J77" s="30"/>
      <c r="K77" s="25"/>
      <c r="L77" s="25"/>
      <c r="M77" s="28">
        <f t="shared" si="6"/>
        <v>0</v>
      </c>
    </row>
    <row r="78" spans="2:13" s="23" customFormat="1" ht="13.5" outlineLevel="1" thickBot="1" x14ac:dyDescent="0.25">
      <c r="B78" s="26" t="s">
        <v>159</v>
      </c>
      <c r="C78" s="27" t="s">
        <v>160</v>
      </c>
      <c r="D78" s="28">
        <v>0</v>
      </c>
      <c r="E78" s="28">
        <v>0</v>
      </c>
      <c r="F78" s="24"/>
      <c r="G78" s="24"/>
      <c r="H78" s="28">
        <f t="shared" si="4"/>
        <v>0</v>
      </c>
      <c r="I78" s="29">
        <v>0</v>
      </c>
      <c r="J78" s="30"/>
      <c r="K78" s="25"/>
      <c r="L78" s="25"/>
      <c r="M78" s="28">
        <f t="shared" si="6"/>
        <v>0</v>
      </c>
    </row>
    <row r="79" spans="2:13" s="23" customFormat="1" ht="13.5" outlineLevel="1" thickBot="1" x14ac:dyDescent="0.25">
      <c r="B79" s="26" t="s">
        <v>161</v>
      </c>
      <c r="C79" s="27" t="s">
        <v>184</v>
      </c>
      <c r="D79" s="28">
        <v>0</v>
      </c>
      <c r="E79" s="28">
        <v>0</v>
      </c>
      <c r="F79" s="24"/>
      <c r="G79" s="24"/>
      <c r="H79" s="28">
        <f t="shared" si="4"/>
        <v>0</v>
      </c>
      <c r="I79" s="29">
        <v>0</v>
      </c>
      <c r="J79" s="30"/>
      <c r="K79" s="25"/>
      <c r="L79" s="25"/>
      <c r="M79" s="28">
        <f t="shared" si="6"/>
        <v>0</v>
      </c>
    </row>
    <row r="80" spans="2:13" s="23" customFormat="1" ht="72.75" outlineLevel="1" thickBot="1" x14ac:dyDescent="0.25">
      <c r="B80" s="26" t="s">
        <v>96</v>
      </c>
      <c r="C80" s="27" t="s">
        <v>97</v>
      </c>
      <c r="D80" s="28">
        <v>133588308.41416666</v>
      </c>
      <c r="E80" s="28">
        <v>176091095.12</v>
      </c>
      <c r="F80" s="24"/>
      <c r="G80" s="24"/>
      <c r="H80" s="28">
        <f t="shared" si="4"/>
        <v>-42502786.705833346</v>
      </c>
      <c r="I80" s="29">
        <f t="shared" si="5"/>
        <v>-0.24136817751555895</v>
      </c>
      <c r="J80" s="30" t="s">
        <v>222</v>
      </c>
      <c r="K80" s="25"/>
      <c r="L80" s="25"/>
      <c r="M80" s="28">
        <f t="shared" si="6"/>
        <v>133588308.41416666</v>
      </c>
    </row>
    <row r="81" spans="2:13" s="23" customFormat="1" ht="13.5" outlineLevel="1" thickBot="1" x14ac:dyDescent="0.25">
      <c r="B81" s="16">
        <v>6</v>
      </c>
      <c r="C81" s="17" t="s">
        <v>98</v>
      </c>
      <c r="D81" s="39">
        <f>SUM(D82:D88)</f>
        <v>105200000</v>
      </c>
      <c r="E81" s="39">
        <f>SUM(E82:E88)</f>
        <v>110992500</v>
      </c>
      <c r="F81" s="24"/>
      <c r="G81" s="24"/>
      <c r="H81" s="18">
        <f t="shared" si="4"/>
        <v>-5792500</v>
      </c>
      <c r="I81" s="20">
        <f t="shared" si="5"/>
        <v>-5.2188210915151911E-2</v>
      </c>
      <c r="J81" s="21"/>
      <c r="K81" s="22"/>
      <c r="L81" s="22"/>
      <c r="M81" s="18">
        <f>SUM(M82:M88)</f>
        <v>105200000</v>
      </c>
    </row>
    <row r="82" spans="2:13" s="23" customFormat="1" ht="60.75" outlineLevel="1" thickBot="1" x14ac:dyDescent="0.25">
      <c r="B82" s="26" t="s">
        <v>99</v>
      </c>
      <c r="C82" s="27" t="s">
        <v>100</v>
      </c>
      <c r="D82" s="28">
        <v>19500000</v>
      </c>
      <c r="E82" s="28">
        <v>19500000</v>
      </c>
      <c r="F82" s="24"/>
      <c r="G82" s="24"/>
      <c r="H82" s="28">
        <f t="shared" si="4"/>
        <v>0</v>
      </c>
      <c r="I82" s="29">
        <f t="shared" si="5"/>
        <v>0</v>
      </c>
      <c r="J82" s="30" t="s">
        <v>223</v>
      </c>
      <c r="K82" s="25"/>
      <c r="L82" s="25"/>
      <c r="M82" s="28">
        <f t="shared" si="6"/>
        <v>19500000</v>
      </c>
    </row>
    <row r="83" spans="2:13" s="23" customFormat="1" ht="72.75" thickBot="1" x14ac:dyDescent="0.25">
      <c r="B83" s="26" t="s">
        <v>101</v>
      </c>
      <c r="C83" s="27" t="s">
        <v>102</v>
      </c>
      <c r="D83" s="28">
        <v>2700000</v>
      </c>
      <c r="E83" s="28">
        <v>3320000</v>
      </c>
      <c r="F83" s="19"/>
      <c r="G83" s="19"/>
      <c r="H83" s="28">
        <f t="shared" si="4"/>
        <v>-620000</v>
      </c>
      <c r="I83" s="29">
        <f t="shared" si="5"/>
        <v>-0.18674698795180722</v>
      </c>
      <c r="J83" s="30" t="s">
        <v>224</v>
      </c>
      <c r="K83" s="25"/>
      <c r="L83" s="25"/>
      <c r="M83" s="28">
        <f t="shared" si="6"/>
        <v>2700000</v>
      </c>
    </row>
    <row r="84" spans="2:13" s="23" customFormat="1" ht="48.75" outlineLevel="1" thickBot="1" x14ac:dyDescent="0.25">
      <c r="B84" s="26" t="s">
        <v>153</v>
      </c>
      <c r="C84" s="27" t="s">
        <v>154</v>
      </c>
      <c r="D84" s="28">
        <v>1000000</v>
      </c>
      <c r="E84" s="28">
        <v>1050000</v>
      </c>
      <c r="F84" s="24"/>
      <c r="G84" s="24"/>
      <c r="H84" s="28">
        <f t="shared" si="4"/>
        <v>-50000</v>
      </c>
      <c r="I84" s="29">
        <f t="shared" si="5"/>
        <v>-4.7619047619047672E-2</v>
      </c>
      <c r="J84" s="30" t="s">
        <v>225</v>
      </c>
      <c r="K84" s="25"/>
      <c r="L84" s="25"/>
      <c r="M84" s="28">
        <f t="shared" si="6"/>
        <v>1000000</v>
      </c>
    </row>
    <row r="85" spans="2:13" s="23" customFormat="1" ht="60.75" outlineLevel="1" thickBot="1" x14ac:dyDescent="0.25">
      <c r="B85" s="26" t="s">
        <v>103</v>
      </c>
      <c r="C85" s="27" t="s">
        <v>104</v>
      </c>
      <c r="D85" s="28">
        <v>28000000</v>
      </c>
      <c r="E85" s="28">
        <v>30000000</v>
      </c>
      <c r="F85" s="24"/>
      <c r="G85" s="24"/>
      <c r="H85" s="28">
        <f t="shared" si="4"/>
        <v>-2000000</v>
      </c>
      <c r="I85" s="29">
        <f t="shared" si="5"/>
        <v>-6.6666666666666652E-2</v>
      </c>
      <c r="J85" s="30" t="s">
        <v>226</v>
      </c>
      <c r="K85" s="25"/>
      <c r="L85" s="25"/>
      <c r="M85" s="28">
        <f t="shared" si="6"/>
        <v>28000000</v>
      </c>
    </row>
    <row r="86" spans="2:13" s="23" customFormat="1" ht="36.75" outlineLevel="1" thickBot="1" x14ac:dyDescent="0.25">
      <c r="B86" s="26" t="s">
        <v>105</v>
      </c>
      <c r="C86" s="27" t="s">
        <v>106</v>
      </c>
      <c r="D86" s="28">
        <v>28000000</v>
      </c>
      <c r="E86" s="28">
        <v>30000000</v>
      </c>
      <c r="F86" s="24"/>
      <c r="G86" s="24"/>
      <c r="H86" s="28">
        <f t="shared" si="4"/>
        <v>-2000000</v>
      </c>
      <c r="I86" s="29">
        <f t="shared" si="5"/>
        <v>-6.6666666666666652E-2</v>
      </c>
      <c r="J86" s="30" t="s">
        <v>227</v>
      </c>
      <c r="K86" s="25"/>
      <c r="L86" s="25"/>
      <c r="M86" s="28">
        <f t="shared" si="6"/>
        <v>28000000</v>
      </c>
    </row>
    <row r="87" spans="2:13" s="23" customFormat="1" ht="108.75" outlineLevel="1" thickBot="1" x14ac:dyDescent="0.25">
      <c r="B87" s="26" t="s">
        <v>145</v>
      </c>
      <c r="C87" s="27" t="s">
        <v>146</v>
      </c>
      <c r="D87" s="28">
        <v>13500000</v>
      </c>
      <c r="E87" s="28">
        <v>15000000</v>
      </c>
      <c r="F87" s="24"/>
      <c r="G87" s="24"/>
      <c r="H87" s="28">
        <f t="shared" si="4"/>
        <v>-1500000</v>
      </c>
      <c r="I87" s="29">
        <f t="shared" si="5"/>
        <v>-9.9999999999999978E-2</v>
      </c>
      <c r="J87" s="30" t="s">
        <v>228</v>
      </c>
      <c r="K87" s="25"/>
      <c r="L87" s="25"/>
      <c r="M87" s="28">
        <f t="shared" si="6"/>
        <v>13500000</v>
      </c>
    </row>
    <row r="88" spans="2:13" s="23" customFormat="1" ht="72.75" outlineLevel="1" thickBot="1" x14ac:dyDescent="0.25">
      <c r="B88" s="26" t="s">
        <v>147</v>
      </c>
      <c r="C88" s="27" t="s">
        <v>148</v>
      </c>
      <c r="D88" s="28">
        <v>12500000</v>
      </c>
      <c r="E88" s="28">
        <v>12122500</v>
      </c>
      <c r="F88" s="24"/>
      <c r="G88" s="24"/>
      <c r="H88" s="28">
        <f t="shared" si="4"/>
        <v>377500</v>
      </c>
      <c r="I88" s="29">
        <f t="shared" si="5"/>
        <v>3.1140441328108892E-2</v>
      </c>
      <c r="J88" s="30" t="s">
        <v>229</v>
      </c>
      <c r="K88" s="25"/>
      <c r="L88" s="25"/>
      <c r="M88" s="28">
        <f t="shared" si="6"/>
        <v>12500000</v>
      </c>
    </row>
    <row r="89" spans="2:13" s="23" customFormat="1" ht="13.5" outlineLevel="1" thickBot="1" x14ac:dyDescent="0.25">
      <c r="B89" s="16" t="s">
        <v>149</v>
      </c>
      <c r="C89" s="17" t="s">
        <v>113</v>
      </c>
      <c r="D89" s="39">
        <f>+D90</f>
        <v>0</v>
      </c>
      <c r="E89" s="39">
        <f>+E90</f>
        <v>0</v>
      </c>
      <c r="F89" s="24"/>
      <c r="G89" s="24"/>
      <c r="H89" s="18">
        <f t="shared" si="4"/>
        <v>0</v>
      </c>
      <c r="I89" s="20">
        <v>0</v>
      </c>
      <c r="J89" s="21"/>
      <c r="K89" s="22"/>
      <c r="L89" s="22"/>
      <c r="M89" s="18">
        <f>M90</f>
        <v>0</v>
      </c>
    </row>
    <row r="90" spans="2:13" s="23" customFormat="1" ht="13.5" outlineLevel="1" thickBot="1" x14ac:dyDescent="0.25">
      <c r="B90" s="26" t="s">
        <v>114</v>
      </c>
      <c r="C90" s="27" t="s">
        <v>115</v>
      </c>
      <c r="D90" s="28">
        <v>0</v>
      </c>
      <c r="E90" s="28">
        <v>0</v>
      </c>
      <c r="F90" s="24"/>
      <c r="G90" s="24"/>
      <c r="H90" s="28">
        <f t="shared" si="4"/>
        <v>0</v>
      </c>
      <c r="I90" s="29">
        <v>0</v>
      </c>
      <c r="J90" s="25"/>
      <c r="K90" s="25"/>
      <c r="L90" s="25"/>
      <c r="M90" s="28">
        <f t="shared" si="6"/>
        <v>0</v>
      </c>
    </row>
    <row r="91" spans="2:13" s="23" customFormat="1" ht="13.5" thickBot="1" x14ac:dyDescent="0.25">
      <c r="B91" s="16"/>
      <c r="C91" s="17" t="s">
        <v>107</v>
      </c>
      <c r="D91" s="18">
        <f>+D6+D29+D56+D73+D81+D89</f>
        <v>6435168586.5241671</v>
      </c>
      <c r="E91" s="18">
        <f>+E6+E29+E56+E73+E81+E89</f>
        <v>6181050899.25</v>
      </c>
      <c r="F91" s="19"/>
      <c r="G91" s="19"/>
      <c r="H91" s="18">
        <f t="shared" si="4"/>
        <v>254117687.27416706</v>
      </c>
      <c r="I91" s="20">
        <f t="shared" si="5"/>
        <v>4.1112375778203258E-2</v>
      </c>
      <c r="J91" s="21"/>
      <c r="K91" s="22"/>
      <c r="L91" s="22"/>
      <c r="M91" s="18">
        <f>+M6+M29+M56+M73+M81+M89</f>
        <v>6435168586.5241671</v>
      </c>
    </row>
    <row r="92" spans="2:13" s="23" customFormat="1" ht="13.5" thickBot="1" x14ac:dyDescent="0.25">
      <c r="B92" s="5"/>
      <c r="C92" s="6"/>
      <c r="D92" s="6"/>
      <c r="E92" s="6"/>
      <c r="F92" s="6"/>
      <c r="G92" s="6"/>
      <c r="H92" s="6"/>
    </row>
    <row r="93" spans="2:13" ht="13.5" thickBot="1" x14ac:dyDescent="0.25">
      <c r="C93" s="17" t="s">
        <v>185</v>
      </c>
      <c r="D93" s="18">
        <v>6435168586.5200005</v>
      </c>
      <c r="E93" s="18">
        <v>6181050899.25</v>
      </c>
      <c r="F93" s="18"/>
      <c r="G93" s="18"/>
      <c r="H93" s="18">
        <v>254117687.27000001</v>
      </c>
      <c r="I93" s="20">
        <v>4.1099999999999998E-2</v>
      </c>
      <c r="J93" s="41"/>
      <c r="K93" s="41"/>
      <c r="L93" s="41"/>
      <c r="M93" s="41"/>
    </row>
    <row r="94" spans="2:13" ht="13.5" thickBot="1" x14ac:dyDescent="0.25">
      <c r="C94" s="17" t="s">
        <v>186</v>
      </c>
      <c r="D94" s="18">
        <f>D91-D93</f>
        <v>4.1666030883789063E-3</v>
      </c>
      <c r="E94" s="18">
        <f>E91-E93</f>
        <v>0</v>
      </c>
      <c r="F94" s="7">
        <f t="shared" ref="F94:G94" si="7">F91-F93</f>
        <v>0</v>
      </c>
      <c r="G94" s="7">
        <f t="shared" si="7"/>
        <v>0</v>
      </c>
      <c r="H94" s="18">
        <f>H91-H93</f>
        <v>4.1670501232147217E-3</v>
      </c>
      <c r="I94" s="20">
        <f>I91-I93</f>
        <v>1.2375778203260746E-5</v>
      </c>
      <c r="J94" s="42"/>
      <c r="K94" s="42"/>
      <c r="L94" s="42"/>
      <c r="M94" s="42"/>
    </row>
    <row r="96" spans="2:13" x14ac:dyDescent="0.2">
      <c r="E96" s="4"/>
      <c r="F96" s="4"/>
      <c r="G96" s="4"/>
      <c r="H96" s="4"/>
    </row>
    <row r="98" spans="5:13" x14ac:dyDescent="0.2">
      <c r="E98" s="4"/>
      <c r="F98" s="4"/>
      <c r="G98" s="4"/>
      <c r="H98" s="4"/>
      <c r="I98" s="42"/>
      <c r="J98" s="42"/>
      <c r="K98" s="42"/>
      <c r="L98" s="44"/>
      <c r="M98" s="42"/>
    </row>
    <row r="100" spans="5:13" x14ac:dyDescent="0.2">
      <c r="I100" s="43"/>
      <c r="J100" s="43"/>
      <c r="K100" s="43"/>
      <c r="L100" s="43"/>
      <c r="M100" s="43"/>
    </row>
    <row r="101" spans="5:13" x14ac:dyDescent="0.2">
      <c r="E101" s="3"/>
      <c r="F101" s="3"/>
      <c r="G101" s="3"/>
      <c r="H101" s="3"/>
      <c r="I101" s="41"/>
      <c r="J101" s="41"/>
      <c r="K101" s="41"/>
      <c r="L101" s="41"/>
      <c r="M101" s="41"/>
    </row>
  </sheetData>
  <mergeCells count="21">
    <mergeCell ref="K41:K42"/>
    <mergeCell ref="B7:B8"/>
    <mergeCell ref="C7:C8"/>
    <mergeCell ref="D7:D8"/>
    <mergeCell ref="E7:E8"/>
    <mergeCell ref="H7:H8"/>
    <mergeCell ref="I7:I8"/>
    <mergeCell ref="D14:D18"/>
    <mergeCell ref="C14:C18"/>
    <mergeCell ref="B14:B18"/>
    <mergeCell ref="J14:J18"/>
    <mergeCell ref="I14:I18"/>
    <mergeCell ref="H14:H18"/>
    <mergeCell ref="E14:E18"/>
    <mergeCell ref="M7:M8"/>
    <mergeCell ref="M14:M18"/>
    <mergeCell ref="B2:I2"/>
    <mergeCell ref="B3:I3"/>
    <mergeCell ref="L7:L8"/>
    <mergeCell ref="J7:J8"/>
    <mergeCell ref="L14:L18"/>
  </mergeCells>
  <dataValidations count="3">
    <dataValidation allowBlank="1" showInputMessage="1" showErrorMessage="1" error="El documento tiene habilitado la columna &quot;I&quot; para que pueda agregar las observaciones. Gracias" sqref="K47:L48" xr:uid="{25EF401A-475F-40F7-BE78-EE2124995915}"/>
    <dataValidation allowBlank="1" showInputMessage="1" showErrorMessage="1" error="El documento tiene habilitado la columna &quot;I&quot; para que pueda agregar las observaciones. Gracias" prompt="El documento tiene habilitado la columna &quot;I&quot; para que pueda agregar las observaciones. Gracias" sqref="B2:I2" xr:uid="{35F63690-7CEC-40FC-9E18-B9061B67A7DB}"/>
    <dataValidation allowBlank="1" showInputMessage="1" showErrorMessage="1" prompt="El documento tiene habilitado la columna &quot;I&quot; para que pueda agregar las observaciones. Gracias" sqref="J19:J28 B56:E71 B73:C91 E73:E91 D73:D90 J82:J88 J30:J38 J40:J52 J54:J55 J59 J61 J64:J68 J70:J71 J75:J80 J7 J9:J14 B6:E7 B9:E14 B19:E55" xr:uid="{1957473B-FB2A-4D8C-9EB7-9D7952BE0F04}"/>
  </dataValidations>
  <pageMargins left="0.7" right="0.7" top="0.75" bottom="0.75" header="0.3" footer="0.3"/>
  <pageSetup orientation="portrait" r:id="rId1"/>
  <headerFooter>
    <oddFooter>&amp;C&amp;1#&amp;"Calibri"&amp;10&amp;K000000Uso Interno</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nno xmlns="dbb02e33-bfb5-405a-9ed6-7a97e7856582">2025</Anno>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00B1EBAC9608746A03E54D810261FE3" ma:contentTypeVersion="2" ma:contentTypeDescription="Crear nuevo documento." ma:contentTypeScope="" ma:versionID="ba460de91c0a362073affbe98e0974b2">
  <xsd:schema xmlns:xsd="http://www.w3.org/2001/XMLSchema" xmlns:xs="http://www.w3.org/2001/XMLSchema" xmlns:p="http://schemas.microsoft.com/office/2006/metadata/properties" xmlns:ns2="cd5e849a-c218-4d82-870e-2a39b48a01b7" xmlns:ns3="dbb02e33-bfb5-405a-9ed6-7a97e7856582" targetNamespace="http://schemas.microsoft.com/office/2006/metadata/properties" ma:root="true" ma:fieldsID="97e71097f28873b5b286d34f559a6d16" ns2:_="" ns3:_="">
    <xsd:import namespace="cd5e849a-c218-4d82-870e-2a39b48a01b7"/>
    <xsd:import namespace="dbb02e33-bfb5-405a-9ed6-7a97e7856582"/>
    <xsd:element name="properties">
      <xsd:complexType>
        <xsd:sequence>
          <xsd:element name="documentManagement">
            <xsd:complexType>
              <xsd:all>
                <xsd:element ref="ns2:SharedWithUsers" minOccurs="0"/>
                <xsd:element ref="ns3:Ann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5e849a-c218-4d82-870e-2a39b48a01b7"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bb02e33-bfb5-405a-9ed6-7a97e7856582" elementFormDefault="qualified">
    <xsd:import namespace="http://schemas.microsoft.com/office/2006/documentManagement/types"/>
    <xsd:import namespace="http://schemas.microsoft.com/office/infopath/2007/PartnerControls"/>
    <xsd:element name="Anno" ma:index="9" nillable="true" ma:displayName="Año" ma:format="Dropdown" ma:internalName="Anno">
      <xsd:simpleType>
        <xsd:restriction base="dms:Choice">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F6FDBE6-BC50-4CF5-A5E6-D2F5811F90E8}">
  <ds:schemaRefs>
    <ds:schemaRef ds:uri="http://schemas.openxmlformats.org/package/2006/metadata/core-properties"/>
    <ds:schemaRef ds:uri="7a4a2900-04ac-403c-b2b9-910d671bb3c6"/>
    <ds:schemaRef ds:uri="http://purl.org/dc/terms/"/>
    <ds:schemaRef ds:uri="http://www.w3.org/XML/1998/namespace"/>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2C13B2C4-63FA-4276-9A48-4526DDBFF9AC}"/>
</file>

<file path=customXml/itemProps3.xml><?xml version="1.0" encoding="utf-8"?>
<ds:datastoreItem xmlns:ds="http://schemas.openxmlformats.org/officeDocument/2006/customXml" ds:itemID="{7D5A807E-1BB9-45D1-8E9C-6A678D26851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2026</vt:lpstr>
    </vt:vector>
  </TitlesOfParts>
  <Company>Banco Central de Costa Rica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Resultado consulta presupuesto SUGEVAL 2026</dc:title>
  <dc:creator>FERNANDEZ VARGAS VALERIA</dc:creator>
  <cp:lastModifiedBy>UCANAN JIMENEZ YEFFREY</cp:lastModifiedBy>
  <dcterms:created xsi:type="dcterms:W3CDTF">2020-07-21T18:06:29Z</dcterms:created>
  <dcterms:modified xsi:type="dcterms:W3CDTF">2025-09-23T16:07:17Z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0x010100C00B1EBAC9608746A03E54D810261FE3</vt:lpwstr>
  </property>
  <property fmtid="{D5CDD505-2E9C-101B-9397-08002B2CF9AE}" pid="3" name="MSIP_Label_b8b4be34-365a-4a68-b9fb-75c1b6874315_Enabled">
    <vt:lpwstr>true</vt:lpwstr>
  </property>
  <property fmtid="{D5CDD505-2E9C-101B-9397-08002B2CF9AE}" pid="4" name="MSIP_Label_b8b4be34-365a-4a68-b9fb-75c1b6874315_SetDate">
    <vt:lpwstr>2023-09-19T16:05:06Z</vt:lpwstr>
  </property>
  <property fmtid="{D5CDD505-2E9C-101B-9397-08002B2CF9AE}" pid="5" name="MSIP_Label_b8b4be34-365a-4a68-b9fb-75c1b6874315_Method">
    <vt:lpwstr>Standard</vt:lpwstr>
  </property>
  <property fmtid="{D5CDD505-2E9C-101B-9397-08002B2CF9AE}" pid="6" name="MSIP_Label_b8b4be34-365a-4a68-b9fb-75c1b6874315_Name">
    <vt:lpwstr>b8b4be34-365a-4a68-b9fb-75c1b6874315</vt:lpwstr>
  </property>
  <property fmtid="{D5CDD505-2E9C-101B-9397-08002B2CF9AE}" pid="7" name="MSIP_Label_b8b4be34-365a-4a68-b9fb-75c1b6874315_SiteId">
    <vt:lpwstr>618d0a45-25a6-4618-9f80-8f70a435ee52</vt:lpwstr>
  </property>
  <property fmtid="{D5CDD505-2E9C-101B-9397-08002B2CF9AE}" pid="8" name="MSIP_Label_b8b4be34-365a-4a68-b9fb-75c1b6874315_ActionId">
    <vt:lpwstr>7b8ec002-f8dd-4402-bba8-0000795e03bb</vt:lpwstr>
  </property>
  <property fmtid="{D5CDD505-2E9C-101B-9397-08002B2CF9AE}" pid="9" name="MSIP_Label_b8b4be34-365a-4a68-b9fb-75c1b6874315_ContentBits">
    <vt:lpwstr>2</vt:lpwstr>
  </property>
</Properties>
</file>