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libra3\PersonalesSUGESE$\solanolw\2022\Presupuesto\"/>
    </mc:Choice>
  </mc:AlternateContent>
  <xr:revisionPtr revIDLastSave="0" documentId="13_ncr:1_{9BD8BEDE-BC04-4AAA-8216-85FEAB8D6C02}" xr6:coauthVersionLast="45" xr6:coauthVersionMax="45" xr10:uidLastSave="{00000000-0000-0000-0000-000000000000}"/>
  <bookViews>
    <workbookView xWindow="-120" yWindow="-120" windowWidth="19440" windowHeight="15000" xr2:uid="{43BABD97-7D01-4141-AC81-FBAE43C39FC3}"/>
  </bookViews>
  <sheets>
    <sheet name="PRESUPUESTO 2022" sheetId="1" r:id="rId1"/>
  </sheets>
  <definedNames>
    <definedName name="_xlnm._FilterDatabase" localSheetId="0" hidden="1">'PRESUPUESTO 2022'!$B$5:$H$82</definedName>
    <definedName name="_xlnm.Print_Area" localSheetId="0">'PRESUPUESTO 2022'!$B$6:$H$85</definedName>
    <definedName name="base">#REF!</definedName>
    <definedName name="pro">#REF!</definedName>
    <definedName name="_xlnm.Print_Titles" localSheetId="0">'PRESUPUESTO 2022'!$1:$5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3" i="1" l="1"/>
  <c r="K76" i="1"/>
  <c r="K71" i="1"/>
  <c r="K55" i="1"/>
  <c r="K25" i="1"/>
  <c r="K6" i="1"/>
  <c r="K85" i="1" s="1"/>
  <c r="H28" i="1" l="1"/>
  <c r="G28" i="1"/>
  <c r="E83" i="1" l="1"/>
  <c r="G84" i="1"/>
  <c r="G83" i="1" s="1"/>
  <c r="H84" i="1"/>
  <c r="F83" i="1"/>
  <c r="H83" i="1" s="1"/>
  <c r="G74" i="1" l="1"/>
  <c r="H74" i="1"/>
  <c r="G77" i="1" l="1"/>
  <c r="G72" i="1"/>
  <c r="H56" i="1"/>
  <c r="G57" i="1"/>
  <c r="G58" i="1"/>
  <c r="G59" i="1"/>
  <c r="G60" i="1"/>
  <c r="G61" i="1"/>
  <c r="G62" i="1"/>
  <c r="G63" i="1"/>
  <c r="G64" i="1"/>
  <c r="G65" i="1"/>
  <c r="G66" i="1"/>
  <c r="G67" i="1"/>
  <c r="G68" i="1"/>
  <c r="G69" i="1"/>
  <c r="G70" i="1"/>
  <c r="G56" i="1"/>
  <c r="G27" i="1"/>
  <c r="G29" i="1"/>
  <c r="G30" i="1"/>
  <c r="G31" i="1"/>
  <c r="G32" i="1"/>
  <c r="G33" i="1"/>
  <c r="G34" i="1"/>
  <c r="G35" i="1"/>
  <c r="G36" i="1"/>
  <c r="G37" i="1"/>
  <c r="G38" i="1"/>
  <c r="G39" i="1"/>
  <c r="G40" i="1"/>
  <c r="G41" i="1"/>
  <c r="G42" i="1"/>
  <c r="G43" i="1"/>
  <c r="G44" i="1"/>
  <c r="G45" i="1"/>
  <c r="G46" i="1"/>
  <c r="G47" i="1"/>
  <c r="G48" i="1"/>
  <c r="G49" i="1"/>
  <c r="G50" i="1"/>
  <c r="G51" i="1"/>
  <c r="G52" i="1"/>
  <c r="G53" i="1"/>
  <c r="G54" i="1"/>
  <c r="G26" i="1"/>
  <c r="G8" i="1"/>
  <c r="G9" i="1"/>
  <c r="G10" i="1"/>
  <c r="G11" i="1"/>
  <c r="G12" i="1"/>
  <c r="G13" i="1"/>
  <c r="G14" i="1"/>
  <c r="G15" i="1"/>
  <c r="G16" i="1"/>
  <c r="G17" i="1"/>
  <c r="G18" i="1"/>
  <c r="G19" i="1"/>
  <c r="G20" i="1"/>
  <c r="G21" i="1"/>
  <c r="G22" i="1"/>
  <c r="G23" i="1"/>
  <c r="G24" i="1"/>
  <c r="H78" i="1"/>
  <c r="H79" i="1"/>
  <c r="H80" i="1"/>
  <c r="H81" i="1"/>
  <c r="H82" i="1"/>
  <c r="H75" i="1"/>
  <c r="H57" i="1"/>
  <c r="H58" i="1"/>
  <c r="H61" i="1"/>
  <c r="H62" i="1"/>
  <c r="H63" i="1"/>
  <c r="H65" i="1"/>
  <c r="H66" i="1"/>
  <c r="H67" i="1"/>
  <c r="H68" i="1"/>
  <c r="H69" i="1"/>
  <c r="H70" i="1"/>
  <c r="H8" i="1"/>
  <c r="H9" i="1"/>
  <c r="H11" i="1"/>
  <c r="H12" i="1"/>
  <c r="H13" i="1"/>
  <c r="H14" i="1"/>
  <c r="H15" i="1"/>
  <c r="H16" i="1"/>
  <c r="H17" i="1"/>
  <c r="H18" i="1"/>
  <c r="H19" i="1"/>
  <c r="H20" i="1"/>
  <c r="H21" i="1"/>
  <c r="H22" i="1"/>
  <c r="H23" i="1"/>
  <c r="H24" i="1"/>
  <c r="H7" i="1"/>
  <c r="G7" i="1"/>
  <c r="H27" i="1"/>
  <c r="H30" i="1"/>
  <c r="H32" i="1"/>
  <c r="H33" i="1"/>
  <c r="H34" i="1"/>
  <c r="H35" i="1"/>
  <c r="H36" i="1"/>
  <c r="H37" i="1"/>
  <c r="H38" i="1"/>
  <c r="H39" i="1"/>
  <c r="H40" i="1"/>
  <c r="H41" i="1"/>
  <c r="H42" i="1"/>
  <c r="H43" i="1"/>
  <c r="H44" i="1"/>
  <c r="H45" i="1"/>
  <c r="H48" i="1"/>
  <c r="H49" i="1"/>
  <c r="H52" i="1"/>
  <c r="H53" i="1"/>
  <c r="H54" i="1"/>
  <c r="F76" i="1" l="1"/>
  <c r="F71" i="1"/>
  <c r="F55" i="1"/>
  <c r="F25" i="1"/>
  <c r="F6" i="1"/>
  <c r="F85" i="1" l="1"/>
  <c r="E55" i="1"/>
  <c r="E25" i="1"/>
  <c r="E6" i="1"/>
  <c r="E76" i="1" l="1"/>
  <c r="E71" i="1"/>
  <c r="E85" i="1" l="1"/>
  <c r="H6" i="1"/>
  <c r="G82" i="1"/>
  <c r="G81" i="1"/>
  <c r="G80" i="1"/>
  <c r="G79" i="1"/>
  <c r="G78" i="1"/>
  <c r="H77" i="1"/>
  <c r="G75" i="1"/>
  <c r="G73" i="1"/>
  <c r="H71" i="1"/>
  <c r="H55" i="1"/>
  <c r="G76" i="1" l="1"/>
  <c r="G71" i="1"/>
  <c r="G25" i="1"/>
  <c r="G6" i="1"/>
  <c r="G55" i="1"/>
  <c r="H76" i="1"/>
  <c r="H25" i="1"/>
  <c r="G85" i="1" l="1"/>
  <c r="H85" i="1"/>
</calcChain>
</file>

<file path=xl/sharedStrings.xml><?xml version="1.0" encoding="utf-8"?>
<sst xmlns="http://schemas.openxmlformats.org/spreadsheetml/2006/main" count="253" uniqueCount="252">
  <si>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</si>
  <si>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</si>
  <si>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</si>
  <si>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</si>
  <si>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</si>
  <si>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</si>
  <si>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</si>
  <si>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</si>
  <si>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</si>
  <si>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</si>
  <si>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</si>
  <si>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</si>
  <si>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</si>
  <si>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</si>
  <si>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</si>
  <si>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</si>
  <si>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</si>
  <si>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</si>
  <si>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</si>
  <si>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</si>
  <si>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</si>
  <si>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</si>
  <si>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</si>
  <si>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</si>
  <si>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</si>
  <si>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</si>
  <si>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</si>
  <si>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</si>
  <si>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</si>
  <si>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</si>
  <si>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</si>
  <si>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</si>
  <si>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</si>
  <si>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</si>
  <si>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</si>
  <si>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</si>
  <si>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</si>
  <si>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</si>
  <si>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</si>
  <si>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</si>
  <si>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</si>
  <si>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</si>
  <si>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</si>
  <si>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</si>
  <si>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</si>
  <si>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</si>
  <si>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</si>
  <si>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</si>
  <si>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</si>
  <si>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</si>
  <si>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</si>
  <si>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</si>
  <si>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</si>
  <si>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</si>
  <si>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</si>
  <si>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</si>
  <si>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</si>
  <si>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</si>
  <si>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</si>
  <si>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</si>
  <si>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</si>
  <si>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</si>
  <si>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</si>
  <si>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</si>
  <si>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</si>
  <si>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</si>
  <si>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</si>
  <si>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</si>
  <si>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</si>
  <si>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</si>
  <si>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</si>
  <si>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</si>
  <si>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</si>
  <si>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</si>
  <si>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1 03 02</t>
  </si>
  <si>
    <t>Publicidad y propaganda</t>
  </si>
  <si>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
Incluye los contratos para servicios de impresión, relacionados con la publicidad y
propaganda institucional tales como: revistas, periódicos, libretas, agendas y similares,
así como impresión de artículos como llaveros y lapiceros.</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</si>
  <si>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</si>
  <si>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</si>
  <si>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</si>
  <si>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</si>
  <si>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ciencias salud</t>
  </si>
  <si>
    <t>Comprende las erogaciones por concepto de servicios profesionales y técnicos para
realizar trabajos en el campo de la salud. Incluye los servicios integrales de salud.</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</si>
  <si>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</si>
  <si>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</si>
  <si>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</si>
  <si>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Servicios de gestión de Apoyo (Serv. Adm BCCR)</t>
  </si>
  <si>
    <t>Corresponde a los servicios administrativos que brinda el BCCR a las ODMs</t>
  </si>
  <si>
    <t>1.04.05</t>
  </si>
  <si>
    <t xml:space="preserve">Servicio de desarrollo de sistemas </t>
  </si>
  <si>
    <t>Considera el pago de servicios profesionales o técnicos que se contratan para la elaboración de planes, diseños, diagnósticos y estudios diversos en el campo de la informática.</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</si>
  <si>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</si>
  <si>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</si>
  <si>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</si>
  <si>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</si>
  <si>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</si>
  <si>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</si>
  <si>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</si>
  <si>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</si>
  <si>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</si>
  <si>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</si>
  <si>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</si>
  <si>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</si>
  <si>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</si>
  <si>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</si>
  <si>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</si>
  <si>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</si>
  <si>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</si>
  <si>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</si>
  <si>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</si>
  <si>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</si>
  <si>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</si>
  <si>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</si>
  <si>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</si>
  <si>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t>
  </si>
  <si>
    <t>1.07.03</t>
  </si>
  <si>
    <t>Gastos de representación</t>
  </si>
  <si>
    <t>Contemplan las sumas, que se asignan a funcionarios debidamente autorizados para la atención oficial de personas ajenas a la institución para la cual laboran. Estas erogaciones están sujetas a la liquidación y a la verificación posterior.</t>
  </si>
  <si>
    <t>1.08.05</t>
  </si>
  <si>
    <t>Mantenimiento  y reparación de equipo de transporte</t>
  </si>
  <si>
    <t>Contempla los gastos por mantenimiento y reparaciones preventivas y habituales de toda clase de equipo de transporte y cualquier otro equipo de naturaleza similar.</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</si>
  <si>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</si>
  <si>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</si>
  <si>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</si>
  <si>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</si>
  <si>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</si>
  <si>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</si>
  <si>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1.08.08</t>
  </si>
  <si>
    <t>Mantenimiento y reparación de equipo de cómputo y sistemas</t>
  </si>
  <si>
    <t>Contempla los gastos por concepto de mantenimiento y reparaciones preventivas y habituales de computadoras tanto la parte física como en el conjunto de programas en funcionamiento, sus equipos auxiliares y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</si>
  <si>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</si>
  <si>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</si>
  <si>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</si>
  <si>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</si>
  <si>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</si>
  <si>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</si>
  <si>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</si>
  <si>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</si>
  <si>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</si>
  <si>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</si>
  <si>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2.01.01</t>
  </si>
  <si>
    <t>Combustibles y lubricantes</t>
  </si>
  <si>
    <t>Abarca toda clase de sustancias, combustibles, lubricantes y aditivos de origen vegetal, animal o mineral tales como gasolina, diésel, carbón mineral, canfín, búnker, gas propano, aceite lubricante para motor, aceite de transmisión, grasas, aceite hidráulico y otros; usados generalmente en equipos de transporte, plantas eléctricas, calderas y otros.</t>
  </si>
  <si>
    <t>2.01.02</t>
  </si>
  <si>
    <t>Productos farmacéuticos y medicinales</t>
  </si>
  <si>
    <t>Contempla cualquier tipo de sustancia o producto natural, sintético o semisintético y toda mezcla de esas sustancias o productos que se utilicen en personas, para el diagnóstico, prevención y curación.</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</si>
  <si>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</si>
  <si>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</si>
  <si>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</si>
  <si>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</si>
  <si>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</si>
  <si>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</si>
  <si>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</si>
  <si>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</si>
  <si>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</si>
  <si>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</si>
  <si>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</si>
  <si>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</si>
  <si>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</si>
  <si>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</si>
  <si>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</si>
  <si>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</si>
  <si>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</si>
  <si>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</si>
  <si>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</si>
  <si>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</si>
  <si>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</si>
  <si>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</si>
  <si>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</si>
  <si>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</si>
  <si>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</si>
  <si>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</si>
  <si>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</si>
  <si>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</si>
  <si>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</si>
  <si>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</si>
  <si>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</si>
  <si>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</si>
  <si>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</si>
  <si>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</si>
  <si>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</si>
  <si>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</si>
  <si>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</si>
  <si>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</si>
  <si>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</si>
  <si>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</si>
  <si>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</si>
  <si>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5.01.02</t>
  </si>
  <si>
    <t>Equipo de transporte</t>
  </si>
  <si>
    <t>Corresponde a la compra de equipo que se utiliza para el traslado de personas y carga por vía terrestre, aérea, marítima y fluvial.</t>
  </si>
  <si>
    <t>5.01.04</t>
  </si>
  <si>
    <t>Equipo y Mobiliario de Oficina</t>
  </si>
  <si>
    <t>Adquisición de equipo y mobiliario para la realización de labores administrativas. Incluye calculadores, fotocopiadoras, ventiladores, archivadores entre otros. Además considera mobiliario de toda clase, como mesas, sillas, sillones, escritorios, estantes, armarios, muebles para microcomputadoras, etc.</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</si>
  <si>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</si>
  <si>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</si>
  <si>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</si>
  <si>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</si>
  <si>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</si>
  <si>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</si>
  <si>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</si>
  <si>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</si>
  <si>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</si>
  <si>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</si>
  <si>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</si>
  <si>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</si>
  <si>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</si>
  <si>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</si>
  <si>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</si>
  <si>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</si>
  <si>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</si>
  <si>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</si>
  <si>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</si>
  <si>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</si>
  <si>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</si>
  <si>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</si>
  <si>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</si>
  <si>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Cifras en colones</t>
  </si>
  <si>
    <t>1.02.99</t>
  </si>
  <si>
    <t xml:space="preserve">Otros Servicios básicos </t>
  </si>
  <si>
    <t>1.03.03</t>
  </si>
  <si>
    <t>Impresión, encuadernación y otros</t>
  </si>
  <si>
    <t>1.04.02</t>
  </si>
  <si>
    <t>Servicios Jurídicos</t>
  </si>
  <si>
    <r>
      <t>Corresponde al pago de servicios básicos no considerados en los conceptos anteriores, por ejemplo los servicios que brindan las municipalidades como recolección de desechos sólidos, aseo de vías y sitios públicos, alumbrado público y otros</t>
    </r>
    <r>
      <rPr>
        <sz val="10"/>
        <rFont val="Franklin Gothic Book"/>
        <family val="2"/>
      </rPr>
      <t xml:space="preserve">. </t>
    </r>
  </si>
  <si>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Franklin Gothic Book"/>
        <family val="2"/>
      </rPr>
      <t xml:space="preserve">. </t>
    </r>
  </si>
  <si>
    <r>
      <t>Incluye los pagos por servicios profesionales y técnicos para elaborar trabajos en el campo de la abogacía y el notariado</t>
    </r>
    <r>
      <rPr>
        <sz val="10"/>
        <rFont val="Franklin Gothic Book"/>
        <family val="2"/>
      </rPr>
      <t xml:space="preserve">. </t>
    </r>
  </si>
  <si>
    <t>Presupuesto la SUPEN para el año 2022</t>
  </si>
  <si>
    <t>5.01.07</t>
  </si>
  <si>
    <t>Equipo y mobiliario educacional, deportivo y recreativo</t>
  </si>
  <si>
    <t>6.07.01</t>
  </si>
  <si>
    <t>CUENTAS ESPECIALES</t>
  </si>
  <si>
    <t>Sumas libres sin asignación presupuestaria</t>
  </si>
  <si>
    <t>9.02.01</t>
  </si>
  <si>
    <t xml:space="preserve">Corresponde a erogaciones que se efectúan para la adquisición de equipo y mobiliario para la enseñanza, la práctica de deportes y la realización de actividades culturales y de entretenimiento. Incluye entre otros, el equipo y mobiliario que se utiliza en el desarrollo de las labores educacionales, los que se requieren en los centros de estudio como sillas, pupitres, estantes y vitrinas para las bibliotecas, museos, salas de exposición, de conferencias y otras. </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</si>
  <si>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</si>
  <si>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Resumen</t>
  </si>
  <si>
    <t>Entidad remitente</t>
  </si>
  <si>
    <t>Observaciones recibidas</t>
  </si>
  <si>
    <t xml:space="preserve">Cómo se atendio </t>
  </si>
  <si>
    <t>Temas</t>
  </si>
  <si>
    <t xml:space="preserve">Aclaración
Se amplia la información,
no se acepta </t>
  </si>
  <si>
    <t>Junta de Pensiones y Jubilaciones del Magisterio Nacional</t>
  </si>
  <si>
    <t xml:space="preserve">Remuneraciones, Otros servicios de gestión y apoyo, Servicios de Gestión y apoyo (Consultorías), Servicios de Transferencias Electrónica de Información, Actividades de capacitación y Bienes Intangibles </t>
  </si>
  <si>
    <t>Hacer una excitativa a la SUPEN a fin de mantener una política de restricción del gasto en las partidas relacionadas con la cuenta de Remuneraciones.</t>
  </si>
  <si>
    <t xml:space="preserve">Presupuesto para aprobación </t>
  </si>
  <si>
    <t>Revisar el incremento de las partidas de Otros servicios de gestión y apoyo, Servicios de Gestión y apoyo (Consultorías), Servicios de Transferencias Electrónica de Información, Actividades de capacitación y Bienes Intangibles</t>
  </si>
  <si>
    <t>El tema de remuneración y en acatamiento de lo establecido por la Junta Directiva del Banco Central de Costa Rica, esa partida no prevé aumentos salariales para el próximo año, además para el caso de SUPEN refleja una disminución del 0,4% con respecto al año anterior</t>
  </si>
  <si>
    <t>Se procedió a revisar el incremento de las partidas indicadas, con la conclusión de que los montos presupuestados efectivamente corresponden a gastos necesarios para la consecución de los objetivos de la Superintendencia.</t>
  </si>
  <si>
    <t>PRESUPUESTO AÑO
2022</t>
  </si>
  <si>
    <t>PRESUPUESTO AÑO
2021</t>
  </si>
  <si>
    <t>OBSERVACIONES DE SUPERVISADOS</t>
  </si>
  <si>
    <t>ANÁLISIS DE LAS OBSERVACIONES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</si>
</sst>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quot;¢&quot;#,##0.00_);[Red]\(&quot;¢&quot;#,##0.00\)"/>
    <numFmt numFmtId="165" formatCode="00\-00"/>
    <numFmt numFmtId="166" formatCode="&quot;₡&quot;#,##0.00"/>
  </numFmts>
  <fonts count="16" x14ac:knownFonts="1">
    <font>
      <sz val="10"/>
      <name val="Arial"/>
      <family val="2"/>
    </font>
    <font>
      <sz val="11"/>
      <color theme="1"/>
      <name val="Calibri"/>
      <family val="2"/>
      <scheme val="minor"/>
    </font>
    <font>
      <sz val="10"/>
      <name val="Arial"/>
      <family val="2"/>
    </font>
    <font>
      <sz val="12"/>
      <name val="Arial"/>
      <family val="2"/>
    </font>
    <font>
      <sz val="9"/>
      <name val="Arial"/>
      <family val="2"/>
    </font>
    <font>
      <b/>
      <sz val="14"/>
      <name val="Arial"/>
      <family val="2"/>
    </font>
    <font>
      <b/>
      <sz val="8"/>
      <name val="Arial"/>
      <family val="2"/>
    </font>
    <font>
      <b/>
      <sz val="9"/>
      <name val="Arial"/>
      <family val="2"/>
    </font>
    <font>
      <sz val="8"/>
      <name val="Arial"/>
      <family val="2"/>
    </font>
    <font>
      <sz val="10"/>
      <color indexed="10"/>
      <name val="Arial"/>
      <family val="2"/>
    </font>
    <font>
      <i/>
      <sz val="10"/>
      <name val="Arial"/>
      <family val="2"/>
    </font>
    <font>
      <sz val="10"/>
      <name val="Franklin Gothic Book"/>
      <family val="2"/>
    </font>
    <font>
      <b/>
      <sz val="16"/>
      <name val="Arial"/>
      <family val="2"/>
    </font>
    <font>
      <sz val="10"/>
      <name val="Arial"/>
      <family val="2"/>
    </font>
    <font>
      <b/>
      <sz val="10"/>
      <name val="Arial"/>
      <family val="2"/>
    </font>
    <font>
      <b/>
      <sz val="10"/>
      <color theme="1"/>
      <name val="Arial"/>
      <family val="2"/>
    </font>
  </fonts>
  <fills count="4">
    <fill>
      <patternFill patternType="none"/>
    </fill>
    <fill>
      <patternFill patternType="gray125"/>
    </fill>
    <fill>
      <patternFill patternType="solid">
        <fgColor theme="3" tint="0.59999389629810485"/>
        <bgColor indexed="64"/>
      </patternFill>
    </fill>
    <fill>
      <patternFill patternType="solid">
        <fgColor theme="4" tint="0.79998168889431442"/>
        <bgColor indexed="64"/>
      </patternFill>
    </fill>
  </fills>
  <borders count="17">
    <border>
      <left/>
      <right/>
      <top/>
      <bottom/>
      <diagonal/>
    </border>
    <border>
      <left style="thick">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style="thick">
        <color theme="4" tint="-0.24994659260841701"/>
      </top>
      <bottom style="thick">
        <color theme="4" tint="-0.24994659260841701"/>
      </bottom>
      <diagonal/>
    </border>
    <border>
      <left style="thin">
        <color theme="4" tint="-0.24994659260841701"/>
      </left>
      <right style="thin">
        <color theme="4" tint="-0.24994659260841701"/>
      </right>
      <top/>
      <bottom style="thin">
        <color theme="4"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3">
    <xf numFmtId="0" fontId="0" fillId="0" borderId="0"/>
    <xf numFmtId="9" fontId="2" fillId="0" borderId="0" applyFont="0" applyFill="0" applyBorder="0" applyAlignment="0" applyProtection="0"/>
    <xf numFmtId="0" fontId="13" fillId="0" borderId="0"/>
    <xf numFmtId="0" fontId="2" fillId="0" borderId="0"/>
    <xf numFmtId="0" fontId="2" fillId="0" borderId="0"/>
    <xf numFmtId="0" fontId="2" fillId="0" borderId="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1" fillId="0" borderId="0"/>
    <xf numFmtId="0" fontId="1" fillId="0" borderId="0"/>
    <xf numFmtId="43" fontId="2" fillId="0" borderId="0" applyFont="0" applyFill="0" applyBorder="0" applyAlignment="0" applyProtection="0"/>
    <xf numFmtId="41" fontId="2" fillId="0" borderId="0" applyFont="0" applyFill="0" applyBorder="0" applyAlignment="0" applyProtection="0"/>
    <xf numFmtId="0" fontId="1"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cellStyleXfs>
  <cellXfs count="69">
    <xf numFmtId="0" fontId="0" fillId="0" borderId="0" xfId="0"/>
    <xf numFmtId="0" fontId="3" fillId="0" borderId="0" xfId="0" applyFont="1" applyAlignment="1">
      <alignment horizontal="center"/>
    </xf>
    <xf numFmtId="0" fontId="3" fillId="0" borderId="0" xfId="0" applyFont="1"/>
    <xf numFmtId="0" fontId="2" fillId="0" borderId="0" xfId="0" applyFont="1"/>
    <xf numFmtId="0" fontId="5" fillId="0" borderId="0" xfId="0" applyFont="1" applyAlignment="1">
      <alignment horizontal="center" vertical="center"/>
    </xf>
    <xf numFmtId="0" fontId="5" fillId="0" borderId="0" xfId="0" applyFont="1" applyAlignment="1">
      <alignment horizontal="centerContinuous" vertical="center" wrapText="1"/>
    </xf>
    <xf numFmtId="164" fontId="5" fillId="0" borderId="0" xfId="0" applyNumberFormat="1" applyFont="1" applyAlignment="1">
      <alignment horizontal="centerContinuous"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wrapText="1"/>
    </xf>
    <xf numFmtId="49" fontId="6" fillId="3" borderId="3"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4" xfId="0" applyFont="1" applyBorder="1" applyAlignment="1">
      <alignment vertical="center" wrapText="1"/>
    </xf>
    <xf numFmtId="10" fontId="4" fillId="0" borderId="4" xfId="1" applyNumberFormat="1" applyFont="1" applyBorder="1" applyAlignment="1">
      <alignment horizontal="center" vertical="center" wrapText="1"/>
    </xf>
    <xf numFmtId="49" fontId="6" fillId="3" borderId="4" xfId="0" applyNumberFormat="1" applyFont="1" applyFill="1" applyBorder="1" applyAlignment="1">
      <alignment horizontal="center" vertical="center"/>
    </xf>
    <xf numFmtId="0" fontId="6" fillId="3" borderId="4" xfId="0" applyFont="1" applyFill="1" applyBorder="1" applyAlignment="1">
      <alignment horizontal="center" vertical="center" wrapText="1"/>
    </xf>
    <xf numFmtId="10" fontId="7" fillId="3" borderId="4" xfId="1" applyNumberFormat="1" applyFont="1" applyFill="1" applyBorder="1" applyAlignment="1">
      <alignment horizontal="center" vertical="center" wrapText="1"/>
    </xf>
    <xf numFmtId="165" fontId="8" fillId="0"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165" fontId="8" fillId="0" borderId="4" xfId="0" applyNumberFormat="1" applyFont="1" applyBorder="1" applyAlignment="1">
      <alignment horizontal="center" vertical="center" wrapText="1"/>
    </xf>
    <xf numFmtId="10" fontId="4" fillId="0" borderId="4" xfId="1" applyNumberFormat="1" applyFont="1" applyFill="1" applyBorder="1" applyAlignment="1">
      <alignment horizontal="center" vertical="center" wrapText="1"/>
    </xf>
    <xf numFmtId="0" fontId="8" fillId="3" borderId="4" xfId="0" applyFont="1" applyFill="1" applyBorder="1" applyAlignment="1">
      <alignment horizontal="left" vertical="center" wrapText="1"/>
    </xf>
    <xf numFmtId="0" fontId="2" fillId="0" borderId="0" xfId="0" applyFont="1" applyAlignment="1">
      <alignment horizontal="center" vertical="top"/>
    </xf>
    <xf numFmtId="0" fontId="2" fillId="0" borderId="0" xfId="0" applyFont="1" applyAlignment="1">
      <alignment vertical="top" wrapText="1"/>
    </xf>
    <xf numFmtId="0" fontId="9" fillId="0" borderId="0" xfId="0" applyFont="1" applyAlignment="1">
      <alignment vertical="top" wrapText="1"/>
    </xf>
    <xf numFmtId="0" fontId="9" fillId="0" borderId="0" xfId="0" applyFont="1"/>
    <xf numFmtId="4" fontId="2" fillId="0" borderId="0" xfId="0" applyNumberFormat="1" applyFont="1" applyAlignment="1">
      <alignment vertical="top" wrapText="1"/>
    </xf>
    <xf numFmtId="10" fontId="2" fillId="0" borderId="0" xfId="1" applyNumberFormat="1" applyFont="1"/>
    <xf numFmtId="10" fontId="2" fillId="0" borderId="0" xfId="0" applyNumberFormat="1" applyFont="1"/>
    <xf numFmtId="0" fontId="10" fillId="0" borderId="0" xfId="0" applyFont="1" applyAlignment="1">
      <alignment vertical="top" wrapText="1"/>
    </xf>
    <xf numFmtId="0" fontId="0" fillId="0" borderId="0" xfId="0" applyFont="1" applyAlignment="1">
      <alignment vertical="top" wrapText="1"/>
    </xf>
    <xf numFmtId="3" fontId="2" fillId="0" borderId="0" xfId="0" applyNumberFormat="1" applyFont="1" applyAlignment="1">
      <alignment vertical="top" wrapText="1"/>
    </xf>
    <xf numFmtId="10" fontId="4" fillId="0" borderId="4" xfId="1" applyNumberFormat="1" applyFont="1" applyBorder="1" applyAlignment="1">
      <alignment horizontal="left" vertical="center" wrapText="1"/>
    </xf>
    <xf numFmtId="3" fontId="2" fillId="0" borderId="6" xfId="2" applyNumberFormat="1" applyFont="1" applyBorder="1" applyAlignment="1">
      <alignment horizontal="center" vertical="center" wrapText="1"/>
    </xf>
    <xf numFmtId="4" fontId="2" fillId="0" borderId="6" xfId="2" applyNumberFormat="1" applyFont="1" applyBorder="1" applyAlignment="1">
      <alignment vertical="center" wrapText="1"/>
    </xf>
    <xf numFmtId="0" fontId="15" fillId="3" borderId="5" xfId="42" applyFont="1" applyFill="1" applyBorder="1" applyAlignment="1">
      <alignment horizontal="center" vertical="center" wrapText="1"/>
    </xf>
    <xf numFmtId="43" fontId="14" fillId="3" borderId="6" xfId="20" applyFont="1" applyFill="1" applyBorder="1" applyAlignment="1">
      <alignment horizontal="center" vertical="center" wrapText="1"/>
    </xf>
    <xf numFmtId="10" fontId="4" fillId="3" borderId="3" xfId="1" applyNumberFormat="1" applyFont="1" applyFill="1" applyBorder="1" applyAlignment="1">
      <alignment horizontal="left" vertical="center" wrapText="1"/>
    </xf>
    <xf numFmtId="10" fontId="4" fillId="3" borderId="4" xfId="1" applyNumberFormat="1" applyFont="1" applyFill="1" applyBorder="1" applyAlignment="1">
      <alignment horizontal="left" vertical="center" wrapText="1"/>
    </xf>
    <xf numFmtId="10" fontId="7" fillId="3" borderId="4" xfId="1" applyNumberFormat="1" applyFont="1" applyFill="1" applyBorder="1" applyAlignment="1">
      <alignment horizontal="center" vertical="center" wrapText="1"/>
    </xf>
    <xf numFmtId="10" fontId="7" fillId="3" borderId="3" xfId="1" applyNumberFormat="1" applyFont="1" applyFill="1" applyBorder="1" applyAlignment="1">
      <alignment horizontal="center" vertical="center" wrapText="1"/>
    </xf>
    <xf numFmtId="10" fontId="4" fillId="0" borderId="4" xfId="1" applyNumberFormat="1" applyFont="1" applyFill="1" applyBorder="1" applyAlignment="1">
      <alignment horizontal="center" vertical="center" wrapText="1"/>
    </xf>
    <xf numFmtId="10" fontId="4" fillId="0" borderId="4" xfId="1" applyNumberFormat="1" applyFont="1" applyBorder="1" applyAlignment="1">
      <alignment horizontal="center" vertical="center" wrapText="1"/>
    </xf>
    <xf numFmtId="10" fontId="4" fillId="0" borderId="4" xfId="1" applyNumberFormat="1" applyFont="1" applyBorder="1" applyAlignment="1">
      <alignment horizontal="left" vertical="center" wrapText="1"/>
    </xf>
    <xf numFmtId="166" fontId="7" fillId="3" borderId="3" xfId="0" applyNumberFormat="1" applyFont="1" applyFill="1" applyBorder="1" applyAlignment="1">
      <alignment horizontal="right" vertical="center" wrapText="1"/>
    </xf>
    <xf numFmtId="166" fontId="4" fillId="0" borderId="4" xfId="0" applyNumberFormat="1" applyFont="1" applyBorder="1" applyAlignment="1">
      <alignment vertical="center" wrapText="1"/>
    </xf>
    <xf numFmtId="166" fontId="7" fillId="3" borderId="4" xfId="0" applyNumberFormat="1" applyFont="1" applyFill="1" applyBorder="1" applyAlignment="1">
      <alignment horizontal="right" vertical="center" wrapText="1"/>
    </xf>
    <xf numFmtId="166" fontId="4" fillId="0" borderId="4" xfId="0" applyNumberFormat="1" applyFont="1" applyFill="1" applyBorder="1" applyAlignment="1">
      <alignment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4" fillId="0" borderId="0" xfId="0" applyFont="1" applyAlignment="1">
      <alignment horizontal="left"/>
    </xf>
    <xf numFmtId="0" fontId="15" fillId="3" borderId="6" xfId="42" applyFont="1" applyFill="1" applyBorder="1" applyAlignment="1">
      <alignment horizontal="center" vertical="center" wrapText="1"/>
    </xf>
    <xf numFmtId="4" fontId="2" fillId="0" borderId="6" xfId="2" applyNumberFormat="1" applyFont="1" applyBorder="1" applyAlignment="1">
      <alignment horizontal="left" vertical="center" wrapText="1"/>
    </xf>
    <xf numFmtId="0" fontId="14" fillId="3" borderId="7" xfId="2" applyFont="1" applyFill="1" applyBorder="1" applyAlignment="1">
      <alignment vertical="center" wrapText="1"/>
    </xf>
    <xf numFmtId="0" fontId="2" fillId="0" borderId="8" xfId="0" applyFont="1" applyBorder="1" applyAlignment="1">
      <alignment vertical="top" wrapText="1"/>
    </xf>
    <xf numFmtId="4" fontId="14" fillId="3" borderId="9" xfId="2" applyNumberFormat="1" applyFont="1" applyFill="1" applyBorder="1" applyAlignment="1">
      <alignment vertical="center" wrapText="1"/>
    </xf>
    <xf numFmtId="4" fontId="14" fillId="3" borderId="9" xfId="2" applyNumberFormat="1" applyFont="1" applyFill="1" applyBorder="1" applyAlignment="1">
      <alignment horizontal="center" vertical="center" wrapText="1"/>
    </xf>
    <xf numFmtId="4" fontId="14" fillId="3" borderId="10" xfId="2" applyNumberFormat="1" applyFont="1" applyFill="1" applyBorder="1" applyAlignment="1">
      <alignment horizontal="center" vertical="center" wrapText="1"/>
    </xf>
    <xf numFmtId="0" fontId="14" fillId="3" borderId="11" xfId="2" applyFont="1" applyFill="1" applyBorder="1" applyAlignment="1">
      <alignment vertical="center" wrapText="1"/>
    </xf>
    <xf numFmtId="0" fontId="2" fillId="0" borderId="0" xfId="0" applyFont="1" applyBorder="1" applyAlignment="1">
      <alignment vertical="top" wrapText="1"/>
    </xf>
    <xf numFmtId="0" fontId="15" fillId="3" borderId="12" xfId="42" applyFont="1" applyFill="1" applyBorder="1" applyAlignment="1">
      <alignment horizontal="center" vertical="center" wrapText="1"/>
    </xf>
    <xf numFmtId="0" fontId="2" fillId="0" borderId="11" xfId="2" applyFont="1" applyBorder="1" applyAlignment="1">
      <alignment vertical="center" wrapText="1"/>
    </xf>
    <xf numFmtId="4" fontId="2" fillId="0" borderId="12" xfId="2" applyNumberFormat="1" applyFont="1" applyBorder="1" applyAlignment="1">
      <alignment horizontal="left" vertical="center" wrapText="1"/>
    </xf>
    <xf numFmtId="0" fontId="2" fillId="0" borderId="13" xfId="2" applyFont="1" applyBorder="1" applyAlignment="1">
      <alignment vertical="top" wrapText="1"/>
    </xf>
    <xf numFmtId="0" fontId="2" fillId="0" borderId="14" xfId="0" applyFont="1" applyBorder="1" applyAlignment="1">
      <alignment vertical="top" wrapText="1"/>
    </xf>
    <xf numFmtId="0" fontId="2" fillId="0" borderId="15" xfId="2" applyFont="1" applyBorder="1" applyAlignment="1">
      <alignment vertical="top" wrapText="1"/>
    </xf>
    <xf numFmtId="0" fontId="2" fillId="0" borderId="15" xfId="2" applyFont="1" applyBorder="1" applyAlignment="1">
      <alignment horizontal="center" vertical="top" wrapText="1"/>
    </xf>
    <xf numFmtId="0" fontId="2" fillId="0" borderId="16" xfId="2" applyFont="1" applyBorder="1" applyAlignment="1">
      <alignment horizontal="center" vertical="top" wrapText="1"/>
    </xf>
  </cellXfs>
  <cellStyles count="43">
    <cellStyle name="Millares [0] 2" xfId="10" xr:uid="{CF3E84FD-5355-4F3F-8AA0-9B294E057F60}"/>
    <cellStyle name="Millares [0] 2 2" xfId="28" xr:uid="{E261B7DE-57A4-4DBA-BF72-C06CC3D333C9}"/>
    <cellStyle name="Millares [0] 3" xfId="6" xr:uid="{1D29C9E5-17E3-42F4-8E03-5DC3F14F943E}"/>
    <cellStyle name="Millares 10" xfId="20" xr:uid="{2B5B42AF-BA27-4C66-B929-5551204D6023}"/>
    <cellStyle name="Millares 10 2" xfId="38" xr:uid="{97E6C093-184C-4734-A918-EFB335C879E4}"/>
    <cellStyle name="Millares 11" xfId="21" xr:uid="{679274A3-3995-4767-A936-79F0CF118700}"/>
    <cellStyle name="Millares 11 2" xfId="39" xr:uid="{D1890AAD-FC01-4B89-8320-B3E97C2E9AF5}"/>
    <cellStyle name="Millares 12" xfId="22" xr:uid="{6C4C3A99-560B-4738-B7A6-411464369A09}"/>
    <cellStyle name="Millares 12 2" xfId="40" xr:uid="{02B37594-4018-4B59-9D10-412B5463A87F}"/>
    <cellStyle name="Millares 13" xfId="23" xr:uid="{F17B3181-9064-45FC-B42F-5F0FC4C8CB72}"/>
    <cellStyle name="Millares 13 2" xfId="41" xr:uid="{B2E01FAD-824B-449B-BEC1-382D7D51A701}"/>
    <cellStyle name="Millares 2" xfId="9" xr:uid="{371E2DED-157B-4FD6-B297-1785D12D139A}"/>
    <cellStyle name="Millares 2 2" xfId="27" xr:uid="{57E7677F-A3EE-47F4-AD39-2BF49FB84428}"/>
    <cellStyle name="Millares 3" xfId="14" xr:uid="{26781627-D953-4A06-8738-56C68C67DD07}"/>
    <cellStyle name="Millares 3 2" xfId="32" xr:uid="{087BDD7C-B86B-4051-8218-71C46895B7CF}"/>
    <cellStyle name="Millares 4" xfId="17" xr:uid="{D9B200B6-3BF5-4A27-B720-1833D8697CAC}"/>
    <cellStyle name="Millares 4 2" xfId="35" xr:uid="{5A11DD44-6E9D-42C5-A664-45B6DFA60FC1}"/>
    <cellStyle name="Millares 5" xfId="16" xr:uid="{9FC2E4DF-5930-447C-B900-F79AE54834C6}"/>
    <cellStyle name="Millares 5 2" xfId="34" xr:uid="{2EF6C673-57A5-4994-834B-2505407C239A}"/>
    <cellStyle name="Millares 6" xfId="19" xr:uid="{368668B1-1BE8-4D74-850B-241E614C4911}"/>
    <cellStyle name="Millares 6 2" xfId="37" xr:uid="{9D3EF4B4-773E-4B2F-896D-4CBB2C2D27A6}"/>
    <cellStyle name="Millares 7" xfId="18" xr:uid="{622456B0-28CA-4CD0-B573-581CFAE0C51D}"/>
    <cellStyle name="Millares 7 2" xfId="36" xr:uid="{AB244E1B-B483-41E8-9824-7F94A4E8372E}"/>
    <cellStyle name="Millares 8" xfId="13" xr:uid="{93B1B9D7-FBD3-4732-A03F-CE1C19F64BC9}"/>
    <cellStyle name="Millares 8 2" xfId="31" xr:uid="{1F52EAF7-BB46-4B45-A646-F89572766566}"/>
    <cellStyle name="Millares 9" xfId="15" xr:uid="{551B4957-97F9-4F69-8751-AFB80D5D9376}"/>
    <cellStyle name="Millares 9 2" xfId="33" xr:uid="{A847A9DF-251A-48E2-850E-79575D8E7A2E}"/>
    <cellStyle name="Normal" xfId="0" builtinId="0"/>
    <cellStyle name="Normal 2" xfId="3" xr:uid="{FCB2B833-7937-4F8F-9783-8867971F2202}"/>
    <cellStyle name="Normal 2 3" xfId="4" xr:uid="{C71FD356-DD87-456E-AA24-D1118F7ECD3B}"/>
    <cellStyle name="Normal 2 8 3 4 2 3 2 2" xfId="7" xr:uid="{5B1957D6-F071-4A33-985A-2094A6886435}"/>
    <cellStyle name="Normal 2 8 3 4 2 3 2 2 2" xfId="11" xr:uid="{515D00CA-FE6D-40C7-8A3F-78F8E03EF4BF}"/>
    <cellStyle name="Normal 2 8 3 4 2 3 2 2 2 2" xfId="29" xr:uid="{E70FEF17-E04F-478A-8338-2CB875541DBD}"/>
    <cellStyle name="Normal 2 8 3 4 2 3 2 2 3" xfId="25" xr:uid="{422035B3-13A8-4188-BCD7-20895010C3D5}"/>
    <cellStyle name="Normal 2 8 3 4 2 3 2 2 4" xfId="8" xr:uid="{F1D649F6-B3E1-4082-85A6-5EA628C90B9B}"/>
    <cellStyle name="Normal 2 8 3 4 2 3 2 2 4 2" xfId="12" xr:uid="{A4B8118D-5BF6-464E-907B-745894079F2C}"/>
    <cellStyle name="Normal 2 8 3 4 2 3 2 2 4 2 2" xfId="30" xr:uid="{52FE2697-9C66-423F-B1A9-67A788272BC7}"/>
    <cellStyle name="Normal 2 8 3 4 2 3 2 2 4 3" xfId="26" xr:uid="{0CC3FCFD-20C6-4256-BD3E-F27B714C6858}"/>
    <cellStyle name="Normal 3" xfId="5" xr:uid="{AF52E813-DCE0-4029-A8FA-3781F45EE783}"/>
    <cellStyle name="Normal 4" xfId="24" xr:uid="{3FBEB0CE-CF59-4815-87B0-E6F6B91B86B6}"/>
    <cellStyle name="Normal 4 2" xfId="42" xr:uid="{3BB2F9A7-22BC-4B4D-BB97-17ADB9224015}"/>
    <cellStyle name="Normal 5" xfId="2" xr:uid="{AA0EEBEA-E774-4996-901C-A0904505210C}"/>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1063625</xdr:colOff>
      <xdr:row>0</xdr:row>
      <xdr:rowOff>47625</xdr:rowOff>
    </xdr:from>
    <xdr:to>
      <xdr:col>8</xdr:col>
      <xdr:colOff>2803525</xdr:colOff>
      <xdr:row>3</xdr:row>
      <xdr:rowOff>50641</xdr:rowOff>
    </xdr:to>
    <xdr:pic>
      <xdr:nvPicPr>
        <xdr:cNvPr id="4" name="Imagen 3">
          <a:extLst>
            <a:ext uri="{FF2B5EF4-FFF2-40B4-BE49-F238E27FC236}">
              <a16:creationId xmlns:a16="http://schemas.microsoft.com/office/drawing/2014/main" id="{80F5F9E4-714D-4805-8F8B-3A72048AE0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50875" y="47625"/>
          <a:ext cx="1739900" cy="80470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K95"/>
  <sheetViews>
    <sheetView showGridLines="0" tabSelected="1" topLeftCell="A4" zoomScaleNormal="100" workbookViewId="0">
      <pane xSplit="3" ySplit="2" topLeftCell="E83" activePane="bottomRight" state="frozen"/>
      <selection activeCell="A4" sqref="A4"/>
      <selection pane="topRight" activeCell="D4" sqref="D4"/>
      <selection pane="bottomLeft" activeCell="A6" sqref="A6"/>
      <selection pane="bottomRight" activeCell="I5" sqref="I5:J5"/>
    </sheetView>
  </sheetViews>
  <sheetFormatPr baseColWidth="10" defaultColWidth="11.42578125" defaultRowHeight="12.75" outlineLevelRow="1" x14ac:dyDescent="0.2"/>
  <cols>
    <col min="1" max="1" width="3.42578125" style="3" customWidth="1"/>
    <col min="2" max="2" width="8.85546875" style="23" customWidth="1"/>
    <col min="3" max="3" width="43.5703125" style="24" customWidth="1"/>
    <col min="4" max="4" width="64.140625" style="24" hidden="1" customWidth="1"/>
    <col min="5" max="5" width="17.42578125" style="24" customWidth="1"/>
    <col min="6" max="6" width="20.140625" style="24" bestFit="1" customWidth="1"/>
    <col min="7" max="7" width="15.42578125" style="24" customWidth="1"/>
    <col min="8" max="8" width="14.140625" style="3" customWidth="1"/>
    <col min="9" max="9" width="50.85546875" style="3" customWidth="1"/>
    <col min="10" max="10" width="42.85546875" style="3" customWidth="1"/>
    <col min="11" max="11" width="16.5703125" style="3" customWidth="1"/>
    <col min="12" max="16384" width="11.42578125" style="3"/>
  </cols>
  <sheetData>
    <row r="1" spans="2:11" s="2" customFormat="1" ht="15" x14ac:dyDescent="0.2">
      <c r="B1" s="1"/>
    </row>
    <row r="2" spans="2:11" s="2" customFormat="1" ht="35.450000000000003" customHeight="1" x14ac:dyDescent="0.2">
      <c r="B2" s="49" t="s">
        <v>226</v>
      </c>
      <c r="C2" s="50"/>
      <c r="D2" s="50"/>
      <c r="E2" s="50"/>
      <c r="F2" s="50"/>
      <c r="G2" s="50"/>
      <c r="H2" s="50"/>
    </row>
    <row r="3" spans="2:11" x14ac:dyDescent="0.2">
      <c r="B3" s="51" t="s">
        <v>216</v>
      </c>
      <c r="C3" s="51"/>
      <c r="D3" s="51"/>
      <c r="E3" s="51"/>
      <c r="F3" s="51"/>
      <c r="G3" s="51"/>
      <c r="H3" s="51"/>
    </row>
    <row r="4" spans="2:11" ht="7.5" customHeight="1" thickBot="1" x14ac:dyDescent="0.25">
      <c r="B4" s="4"/>
      <c r="C4" s="5"/>
      <c r="D4" s="5"/>
      <c r="E4" s="6"/>
      <c r="F4" s="6"/>
      <c r="G4" s="6"/>
    </row>
    <row r="5" spans="2:11" ht="43.5" customHeight="1" thickTop="1" thickBot="1" x14ac:dyDescent="0.25">
      <c r="B5" s="7" t="s">
        <v>0</v>
      </c>
      <c r="C5" s="8" t="s">
        <v>1</v>
      </c>
      <c r="D5" s="8" t="s">
        <v>2</v>
      </c>
      <c r="E5" s="8" t="s">
        <v>248</v>
      </c>
      <c r="F5" s="8" t="s">
        <v>249</v>
      </c>
      <c r="G5" s="8" t="s">
        <v>3</v>
      </c>
      <c r="H5" s="8" t="s">
        <v>4</v>
      </c>
      <c r="I5" s="8" t="s">
        <v>250</v>
      </c>
      <c r="J5" s="8" t="s">
        <v>251</v>
      </c>
      <c r="K5" s="8" t="s">
        <v>244</v>
      </c>
    </row>
    <row r="6" spans="2:11" ht="72.75" thickTop="1" x14ac:dyDescent="0.2">
      <c r="B6" s="9" t="s">
        <v>5</v>
      </c>
      <c r="C6" s="10" t="s">
        <v>6</v>
      </c>
      <c r="D6" s="10"/>
      <c r="E6" s="45">
        <f>SUM(E7:E24)</f>
        <v>3127192374.480001</v>
      </c>
      <c r="F6" s="45">
        <f t="shared" ref="F6" si="0">SUM(F7:F24)</f>
        <v>3140644421.1199999</v>
      </c>
      <c r="G6" s="45">
        <f>SUM(G7:G24)</f>
        <v>-13452046.640000015</v>
      </c>
      <c r="H6" s="11">
        <f>+H7</f>
        <v>-3.3543950978287551E-3</v>
      </c>
      <c r="I6" s="38" t="s">
        <v>243</v>
      </c>
      <c r="J6" s="38" t="s">
        <v>246</v>
      </c>
      <c r="K6" s="45">
        <f>SUM(K7:K24)</f>
        <v>3127192374.480001</v>
      </c>
    </row>
    <row r="7" spans="2:11" ht="45" outlineLevel="1" x14ac:dyDescent="0.2">
      <c r="B7" s="12" t="s">
        <v>7</v>
      </c>
      <c r="C7" s="13" t="s">
        <v>8</v>
      </c>
      <c r="D7" s="13" t="s">
        <v>9</v>
      </c>
      <c r="E7" s="46">
        <v>1982434282.8</v>
      </c>
      <c r="F7" s="46">
        <v>1989106532</v>
      </c>
      <c r="G7" s="46">
        <f>+E7-F7</f>
        <v>-6672249.2000000477</v>
      </c>
      <c r="H7" s="14">
        <f>+E7/F7-1</f>
        <v>-3.3543950978287551E-3</v>
      </c>
      <c r="I7" s="33"/>
      <c r="J7" s="44"/>
      <c r="K7" s="46">
        <v>1982434282.8</v>
      </c>
    </row>
    <row r="8" spans="2:11" ht="45" outlineLevel="1" x14ac:dyDescent="0.2">
      <c r="B8" s="12" t="s">
        <v>10</v>
      </c>
      <c r="C8" s="13" t="s">
        <v>11</v>
      </c>
      <c r="D8" s="13" t="s">
        <v>12</v>
      </c>
      <c r="E8" s="46">
        <v>2400000</v>
      </c>
      <c r="F8" s="46">
        <v>1800000</v>
      </c>
      <c r="G8" s="46">
        <f t="shared" ref="G8:G24" si="1">+E8-F8</f>
        <v>600000</v>
      </c>
      <c r="H8" s="14">
        <f t="shared" ref="H8:H24" si="2">+E8/F8-1</f>
        <v>0.33333333333333326</v>
      </c>
      <c r="I8" s="14"/>
      <c r="J8" s="43"/>
      <c r="K8" s="46">
        <v>2400000</v>
      </c>
    </row>
    <row r="9" spans="2:11" ht="33.75" outlineLevel="1" x14ac:dyDescent="0.2">
      <c r="B9" s="12" t="s">
        <v>13</v>
      </c>
      <c r="C9" s="13" t="s">
        <v>14</v>
      </c>
      <c r="D9" s="13" t="s">
        <v>15</v>
      </c>
      <c r="E9" s="46">
        <v>31500000</v>
      </c>
      <c r="F9" s="46">
        <v>36200000</v>
      </c>
      <c r="G9" s="46">
        <f t="shared" si="1"/>
        <v>-4700000</v>
      </c>
      <c r="H9" s="14">
        <f t="shared" si="2"/>
        <v>-0.12983425414364635</v>
      </c>
      <c r="I9" s="14"/>
      <c r="J9" s="43"/>
      <c r="K9" s="46">
        <v>31500000</v>
      </c>
    </row>
    <row r="10" spans="2:11" ht="67.5" outlineLevel="1" x14ac:dyDescent="0.2">
      <c r="B10" s="12" t="s">
        <v>16</v>
      </c>
      <c r="C10" s="13" t="s">
        <v>17</v>
      </c>
      <c r="D10" s="13" t="s">
        <v>18</v>
      </c>
      <c r="E10" s="46">
        <v>0</v>
      </c>
      <c r="F10" s="46">
        <v>0</v>
      </c>
      <c r="G10" s="46">
        <f t="shared" si="1"/>
        <v>0</v>
      </c>
      <c r="H10" s="14">
        <v>0</v>
      </c>
      <c r="I10" s="14"/>
      <c r="J10" s="43"/>
      <c r="K10" s="46">
        <v>0</v>
      </c>
    </row>
    <row r="11" spans="2:11" ht="33.75" outlineLevel="1" x14ac:dyDescent="0.2">
      <c r="B11" s="12" t="s">
        <v>19</v>
      </c>
      <c r="C11" s="13" t="s">
        <v>20</v>
      </c>
      <c r="D11" s="13" t="s">
        <v>21</v>
      </c>
      <c r="E11" s="46">
        <v>107809025.88</v>
      </c>
      <c r="F11" s="46">
        <v>107809025.88</v>
      </c>
      <c r="G11" s="46">
        <f t="shared" si="1"/>
        <v>0</v>
      </c>
      <c r="H11" s="14">
        <f t="shared" si="2"/>
        <v>0</v>
      </c>
      <c r="I11" s="14"/>
      <c r="J11" s="43"/>
      <c r="K11" s="46">
        <v>107809025.88</v>
      </c>
    </row>
    <row r="12" spans="2:11" ht="22.5" outlineLevel="1" x14ac:dyDescent="0.2">
      <c r="B12" s="12" t="s">
        <v>22</v>
      </c>
      <c r="C12" s="13" t="s">
        <v>23</v>
      </c>
      <c r="D12" s="13" t="s">
        <v>24</v>
      </c>
      <c r="E12" s="46">
        <v>44535446.159999996</v>
      </c>
      <c r="F12" s="46">
        <v>44535446.210000001</v>
      </c>
      <c r="G12" s="46">
        <f t="shared" si="1"/>
        <v>-5.0000004470348358E-2</v>
      </c>
      <c r="H12" s="14">
        <f t="shared" si="2"/>
        <v>-1.122701376310431E-9</v>
      </c>
      <c r="I12" s="14"/>
      <c r="J12" s="43"/>
      <c r="K12" s="46">
        <v>44535446.159999996</v>
      </c>
    </row>
    <row r="13" spans="2:11" ht="33.75" outlineLevel="1" x14ac:dyDescent="0.2">
      <c r="B13" s="12" t="s">
        <v>25</v>
      </c>
      <c r="C13" s="13" t="s">
        <v>26</v>
      </c>
      <c r="D13" s="13" t="s">
        <v>27</v>
      </c>
      <c r="E13" s="46">
        <v>186522296.40000001</v>
      </c>
      <c r="F13" s="46">
        <v>187078317.02000001</v>
      </c>
      <c r="G13" s="46">
        <f t="shared" si="1"/>
        <v>-556020.62000000477</v>
      </c>
      <c r="H13" s="14">
        <f t="shared" si="2"/>
        <v>-2.9721275498783006E-3</v>
      </c>
      <c r="I13" s="14"/>
      <c r="J13" s="43"/>
      <c r="K13" s="46">
        <v>186522296.40000001</v>
      </c>
    </row>
    <row r="14" spans="2:11" ht="45" outlineLevel="1" x14ac:dyDescent="0.2">
      <c r="B14" s="12" t="s">
        <v>28</v>
      </c>
      <c r="C14" s="13" t="s">
        <v>29</v>
      </c>
      <c r="D14" s="13" t="s">
        <v>30</v>
      </c>
      <c r="E14" s="46">
        <v>24320268.84</v>
      </c>
      <c r="F14" s="46">
        <v>24320268.760000002</v>
      </c>
      <c r="G14" s="46">
        <f t="shared" si="1"/>
        <v>7.9999998211860657E-2</v>
      </c>
      <c r="H14" s="14">
        <f t="shared" si="2"/>
        <v>3.2894371670977307E-9</v>
      </c>
      <c r="I14" s="14"/>
      <c r="J14" s="43"/>
      <c r="K14" s="46">
        <v>24320268.84</v>
      </c>
    </row>
    <row r="15" spans="2:11" ht="45" outlineLevel="1" x14ac:dyDescent="0.2">
      <c r="B15" s="12" t="s">
        <v>31</v>
      </c>
      <c r="C15" s="13" t="s">
        <v>32</v>
      </c>
      <c r="D15" s="13" t="s">
        <v>33</v>
      </c>
      <c r="E15" s="46">
        <v>41169429.840000004</v>
      </c>
      <c r="F15" s="46">
        <v>41169429.840000004</v>
      </c>
      <c r="G15" s="46">
        <f t="shared" si="1"/>
        <v>0</v>
      </c>
      <c r="H15" s="14">
        <f t="shared" si="2"/>
        <v>0</v>
      </c>
      <c r="I15" s="14"/>
      <c r="J15" s="43"/>
      <c r="K15" s="46">
        <v>41169429.840000004</v>
      </c>
    </row>
    <row r="16" spans="2:11" ht="78.75" outlineLevel="1" x14ac:dyDescent="0.2">
      <c r="B16" s="12" t="s">
        <v>34</v>
      </c>
      <c r="C16" s="13" t="s">
        <v>35</v>
      </c>
      <c r="D16" s="13" t="s">
        <v>36</v>
      </c>
      <c r="E16" s="46">
        <v>207039831.96000004</v>
      </c>
      <c r="F16" s="46">
        <v>207657015.00999999</v>
      </c>
      <c r="G16" s="46">
        <f t="shared" si="1"/>
        <v>-617183.04999995232</v>
      </c>
      <c r="H16" s="14">
        <f t="shared" si="2"/>
        <v>-2.9721271394093085E-3</v>
      </c>
      <c r="I16" s="14"/>
      <c r="J16" s="43"/>
      <c r="K16" s="46">
        <v>207039831.96000004</v>
      </c>
    </row>
    <row r="17" spans="2:11" ht="33.75" outlineLevel="1" x14ac:dyDescent="0.2">
      <c r="B17" s="12" t="s">
        <v>37</v>
      </c>
      <c r="C17" s="13" t="s">
        <v>38</v>
      </c>
      <c r="D17" s="13" t="s">
        <v>39</v>
      </c>
      <c r="E17" s="46">
        <v>11191342.32</v>
      </c>
      <c r="F17" s="46">
        <v>11224703.539999999</v>
      </c>
      <c r="G17" s="46">
        <f t="shared" si="1"/>
        <v>-33361.219999998808</v>
      </c>
      <c r="H17" s="14">
        <f t="shared" si="2"/>
        <v>-2.9721248210354823E-3</v>
      </c>
      <c r="I17" s="14"/>
      <c r="J17" s="43"/>
      <c r="K17" s="46">
        <v>11191342.32</v>
      </c>
    </row>
    <row r="18" spans="2:11" ht="22.5" outlineLevel="1" x14ac:dyDescent="0.2">
      <c r="B18" s="12" t="s">
        <v>40</v>
      </c>
      <c r="C18" s="13" t="s">
        <v>41</v>
      </c>
      <c r="D18" s="13" t="s">
        <v>42</v>
      </c>
      <c r="E18" s="46">
        <v>33574026.840000004</v>
      </c>
      <c r="F18" s="46">
        <v>33674110.619999997</v>
      </c>
      <c r="G18" s="46">
        <f t="shared" si="1"/>
        <v>-100083.77999999374</v>
      </c>
      <c r="H18" s="14">
        <f t="shared" si="2"/>
        <v>-2.9721283846039226E-3</v>
      </c>
      <c r="I18" s="14"/>
      <c r="J18" s="43"/>
      <c r="K18" s="46">
        <v>33574026.840000004</v>
      </c>
    </row>
    <row r="19" spans="2:11" ht="33.75" outlineLevel="1" x14ac:dyDescent="0.2">
      <c r="B19" s="12" t="s">
        <v>43</v>
      </c>
      <c r="C19" s="13" t="s">
        <v>44</v>
      </c>
      <c r="D19" s="13" t="s">
        <v>45</v>
      </c>
      <c r="E19" s="46">
        <v>111913422.83999999</v>
      </c>
      <c r="F19" s="46">
        <v>112247035.26000001</v>
      </c>
      <c r="G19" s="46">
        <f t="shared" si="1"/>
        <v>-333612.42000001669</v>
      </c>
      <c r="H19" s="14">
        <f t="shared" si="2"/>
        <v>-2.9721267847053756E-3</v>
      </c>
      <c r="I19" s="14"/>
      <c r="J19" s="43"/>
      <c r="K19" s="46">
        <v>111913422.83999999</v>
      </c>
    </row>
    <row r="20" spans="2:11" ht="45" outlineLevel="1" x14ac:dyDescent="0.2">
      <c r="B20" s="12" t="s">
        <v>46</v>
      </c>
      <c r="C20" s="13" t="s">
        <v>47</v>
      </c>
      <c r="D20" s="13" t="s">
        <v>48</v>
      </c>
      <c r="E20" s="46">
        <v>11191342.32</v>
      </c>
      <c r="F20" s="46">
        <v>11224703.539999999</v>
      </c>
      <c r="G20" s="46">
        <f t="shared" si="1"/>
        <v>-33361.219999998808</v>
      </c>
      <c r="H20" s="14">
        <f t="shared" si="2"/>
        <v>-2.9721248210354823E-3</v>
      </c>
      <c r="I20" s="14"/>
      <c r="J20" s="43"/>
      <c r="K20" s="46">
        <v>11191342.32</v>
      </c>
    </row>
    <row r="21" spans="2:11" ht="33.75" outlineLevel="1" x14ac:dyDescent="0.2">
      <c r="B21" s="12" t="s">
        <v>49</v>
      </c>
      <c r="C21" s="13" t="s">
        <v>50</v>
      </c>
      <c r="D21" s="13" t="s">
        <v>51</v>
      </c>
      <c r="E21" s="46">
        <v>117509093.76000001</v>
      </c>
      <c r="F21" s="46">
        <v>117859386.95999999</v>
      </c>
      <c r="G21" s="46">
        <f t="shared" si="1"/>
        <v>-350293.19999998808</v>
      </c>
      <c r="H21" s="14">
        <f t="shared" si="2"/>
        <v>-2.9721281353590756E-3</v>
      </c>
      <c r="I21" s="14"/>
      <c r="J21" s="43"/>
      <c r="K21" s="46">
        <v>117509093.76000001</v>
      </c>
    </row>
    <row r="22" spans="2:11" ht="56.25" outlineLevel="1" x14ac:dyDescent="0.2">
      <c r="B22" s="12" t="s">
        <v>52</v>
      </c>
      <c r="C22" s="13" t="s">
        <v>53</v>
      </c>
      <c r="D22" s="13" t="s">
        <v>54</v>
      </c>
      <c r="E22" s="46">
        <v>62208828.959999993</v>
      </c>
      <c r="F22" s="46">
        <v>61408996.289999999</v>
      </c>
      <c r="G22" s="46">
        <f t="shared" si="1"/>
        <v>799832.66999999434</v>
      </c>
      <c r="H22" s="14">
        <f t="shared" si="2"/>
        <v>1.3024682348215411E-2</v>
      </c>
      <c r="I22" s="14"/>
      <c r="J22" s="43"/>
      <c r="K22" s="46">
        <v>62208828.959999993</v>
      </c>
    </row>
    <row r="23" spans="2:11" ht="56.25" outlineLevel="1" x14ac:dyDescent="0.2">
      <c r="B23" s="12" t="s">
        <v>55</v>
      </c>
      <c r="C23" s="13" t="s">
        <v>56</v>
      </c>
      <c r="D23" s="13" t="s">
        <v>57</v>
      </c>
      <c r="E23" s="46">
        <v>33074027.039999999</v>
      </c>
      <c r="F23" s="46">
        <v>33674110.719999999</v>
      </c>
      <c r="G23" s="46">
        <f t="shared" si="1"/>
        <v>-600083.6799999997</v>
      </c>
      <c r="H23" s="14">
        <f t="shared" si="2"/>
        <v>-1.782032746134532E-2</v>
      </c>
      <c r="I23" s="14"/>
      <c r="J23" s="43"/>
      <c r="K23" s="46">
        <v>33074027.039999999</v>
      </c>
    </row>
    <row r="24" spans="2:11" ht="33.75" outlineLevel="1" x14ac:dyDescent="0.2">
      <c r="B24" s="12" t="s">
        <v>58</v>
      </c>
      <c r="C24" s="13" t="s">
        <v>59</v>
      </c>
      <c r="D24" s="13" t="s">
        <v>60</v>
      </c>
      <c r="E24" s="46">
        <v>118799708.52</v>
      </c>
      <c r="F24" s="46">
        <v>119655339.47</v>
      </c>
      <c r="G24" s="46">
        <f t="shared" si="1"/>
        <v>-855630.95000000298</v>
      </c>
      <c r="H24" s="14">
        <f t="shared" si="2"/>
        <v>-7.1507962268121394E-3</v>
      </c>
      <c r="I24" s="14"/>
      <c r="J24" s="43"/>
      <c r="K24" s="46">
        <v>118799708.52</v>
      </c>
    </row>
    <row r="25" spans="2:11" ht="60" x14ac:dyDescent="0.2">
      <c r="B25" s="15">
        <v>1</v>
      </c>
      <c r="C25" s="16" t="s">
        <v>61</v>
      </c>
      <c r="D25" s="16"/>
      <c r="E25" s="47">
        <f>SUM(E26:E54)</f>
        <v>2058517018.6799998</v>
      </c>
      <c r="F25" s="47">
        <f>SUM(F26:F54)</f>
        <v>2074671008</v>
      </c>
      <c r="G25" s="47">
        <f>SUM(G26:G54)</f>
        <v>-16153989.319999993</v>
      </c>
      <c r="H25" s="17">
        <f t="shared" ref="H25:H71" si="3">+E25/F25-1</f>
        <v>-7.7862896130084236E-3</v>
      </c>
      <c r="I25" s="39" t="s">
        <v>245</v>
      </c>
      <c r="J25" s="39" t="s">
        <v>247</v>
      </c>
      <c r="K25" s="47">
        <f>SUM(K26:K54)</f>
        <v>2058517018.6799998</v>
      </c>
    </row>
    <row r="26" spans="2:11" ht="22.5" outlineLevel="1" x14ac:dyDescent="0.2">
      <c r="B26" s="18" t="s">
        <v>62</v>
      </c>
      <c r="C26" s="19" t="s">
        <v>63</v>
      </c>
      <c r="D26" s="13" t="s">
        <v>64</v>
      </c>
      <c r="E26" s="46">
        <v>0</v>
      </c>
      <c r="F26" s="46">
        <v>0</v>
      </c>
      <c r="G26" s="46">
        <f>+E26-F26</f>
        <v>0</v>
      </c>
      <c r="H26" s="14">
        <v>0</v>
      </c>
      <c r="I26" s="14"/>
      <c r="J26" s="43"/>
      <c r="K26" s="46">
        <v>0</v>
      </c>
    </row>
    <row r="27" spans="2:11" ht="33.75" outlineLevel="1" x14ac:dyDescent="0.2">
      <c r="B27" s="20" t="s">
        <v>65</v>
      </c>
      <c r="C27" s="13" t="s">
        <v>66</v>
      </c>
      <c r="D27" s="13" t="s">
        <v>67</v>
      </c>
      <c r="E27" s="46">
        <v>60000</v>
      </c>
      <c r="F27" s="46">
        <v>60000</v>
      </c>
      <c r="G27" s="46">
        <f t="shared" ref="G27:G54" si="4">+E27-F27</f>
        <v>0</v>
      </c>
      <c r="H27" s="14">
        <f t="shared" si="3"/>
        <v>0</v>
      </c>
      <c r="I27" s="14"/>
      <c r="J27" s="43"/>
      <c r="K27" s="46">
        <v>60000</v>
      </c>
    </row>
    <row r="28" spans="2:11" ht="33.75" outlineLevel="1" x14ac:dyDescent="0.2">
      <c r="B28" s="18" t="s">
        <v>68</v>
      </c>
      <c r="C28" s="19" t="s">
        <v>69</v>
      </c>
      <c r="D28" s="13" t="s">
        <v>70</v>
      </c>
      <c r="E28" s="46">
        <v>4000000</v>
      </c>
      <c r="F28" s="46">
        <v>4100000</v>
      </c>
      <c r="G28" s="46">
        <f t="shared" ref="G28" si="5">+E28-F28</f>
        <v>-100000</v>
      </c>
      <c r="H28" s="14">
        <f t="shared" ref="H28" si="6">+E28/F28-1</f>
        <v>-2.4390243902439046E-2</v>
      </c>
      <c r="I28" s="14"/>
      <c r="J28" s="43"/>
      <c r="K28" s="46">
        <v>4000000</v>
      </c>
    </row>
    <row r="29" spans="2:11" ht="36" outlineLevel="1" x14ac:dyDescent="0.2">
      <c r="B29" s="18" t="s">
        <v>217</v>
      </c>
      <c r="C29" s="19" t="s">
        <v>218</v>
      </c>
      <c r="D29" s="13" t="s">
        <v>223</v>
      </c>
      <c r="E29" s="46">
        <v>0</v>
      </c>
      <c r="F29" s="46">
        <v>0</v>
      </c>
      <c r="G29" s="46">
        <f t="shared" si="4"/>
        <v>0</v>
      </c>
      <c r="H29" s="14">
        <v>0</v>
      </c>
      <c r="I29" s="14"/>
      <c r="J29" s="43"/>
      <c r="K29" s="46">
        <v>0</v>
      </c>
    </row>
    <row r="30" spans="2:11" ht="67.5" outlineLevel="1" x14ac:dyDescent="0.2">
      <c r="B30" s="20" t="s">
        <v>71</v>
      </c>
      <c r="C30" s="13" t="s">
        <v>72</v>
      </c>
      <c r="D30" s="13" t="s">
        <v>73</v>
      </c>
      <c r="E30" s="46">
        <v>58200000</v>
      </c>
      <c r="F30" s="46">
        <v>58200000</v>
      </c>
      <c r="G30" s="46">
        <f t="shared" si="4"/>
        <v>0</v>
      </c>
      <c r="H30" s="14">
        <f t="shared" si="3"/>
        <v>0</v>
      </c>
      <c r="I30" s="14"/>
      <c r="J30" s="43"/>
      <c r="K30" s="46">
        <v>58200000</v>
      </c>
    </row>
    <row r="31" spans="2:11" ht="112.5" outlineLevel="1" x14ac:dyDescent="0.2">
      <c r="B31" s="18" t="s">
        <v>74</v>
      </c>
      <c r="C31" s="13" t="s">
        <v>75</v>
      </c>
      <c r="D31" s="13" t="s">
        <v>76</v>
      </c>
      <c r="E31" s="46">
        <v>0</v>
      </c>
      <c r="F31" s="46">
        <v>0</v>
      </c>
      <c r="G31" s="46">
        <f t="shared" si="4"/>
        <v>0</v>
      </c>
      <c r="H31" s="14">
        <v>0</v>
      </c>
      <c r="I31" s="14"/>
      <c r="J31" s="43"/>
      <c r="K31" s="46">
        <v>0</v>
      </c>
    </row>
    <row r="32" spans="2:11" ht="36" outlineLevel="1" x14ac:dyDescent="0.2">
      <c r="B32" s="18" t="s">
        <v>219</v>
      </c>
      <c r="C32" s="13" t="s">
        <v>220</v>
      </c>
      <c r="D32" s="13" t="s">
        <v>224</v>
      </c>
      <c r="E32" s="46">
        <v>0</v>
      </c>
      <c r="F32" s="46">
        <v>500000</v>
      </c>
      <c r="G32" s="46">
        <f t="shared" si="4"/>
        <v>-500000</v>
      </c>
      <c r="H32" s="14">
        <f t="shared" si="3"/>
        <v>-1</v>
      </c>
      <c r="I32" s="14"/>
      <c r="J32" s="43"/>
      <c r="K32" s="46">
        <v>0</v>
      </c>
    </row>
    <row r="33" spans="2:11" ht="33.75" outlineLevel="1" x14ac:dyDescent="0.2">
      <c r="B33" s="20" t="s">
        <v>77</v>
      </c>
      <c r="C33" s="13" t="s">
        <v>78</v>
      </c>
      <c r="D33" s="19" t="s">
        <v>79</v>
      </c>
      <c r="E33" s="46">
        <v>39013000</v>
      </c>
      <c r="F33" s="46">
        <v>28967500</v>
      </c>
      <c r="G33" s="46">
        <f t="shared" si="4"/>
        <v>10045500</v>
      </c>
      <c r="H33" s="14">
        <f t="shared" si="3"/>
        <v>0.34678519029947363</v>
      </c>
      <c r="I33" s="14"/>
      <c r="J33" s="43"/>
      <c r="K33" s="46">
        <v>39013000</v>
      </c>
    </row>
    <row r="34" spans="2:11" ht="22.5" outlineLevel="1" x14ac:dyDescent="0.2">
      <c r="B34" s="18" t="s">
        <v>80</v>
      </c>
      <c r="C34" s="13" t="s">
        <v>81</v>
      </c>
      <c r="D34" s="19" t="s">
        <v>82</v>
      </c>
      <c r="E34" s="46">
        <v>0</v>
      </c>
      <c r="F34" s="46">
        <v>500000</v>
      </c>
      <c r="G34" s="46">
        <f t="shared" si="4"/>
        <v>-500000</v>
      </c>
      <c r="H34" s="14">
        <f t="shared" si="3"/>
        <v>-1</v>
      </c>
      <c r="I34" s="14"/>
      <c r="J34" s="43"/>
      <c r="K34" s="46">
        <v>0</v>
      </c>
    </row>
    <row r="35" spans="2:11" ht="24.75" outlineLevel="1" x14ac:dyDescent="0.2">
      <c r="B35" s="18" t="s">
        <v>221</v>
      </c>
      <c r="C35" s="13" t="s">
        <v>222</v>
      </c>
      <c r="D35" s="19" t="s">
        <v>225</v>
      </c>
      <c r="E35" s="46">
        <v>0</v>
      </c>
      <c r="F35" s="46">
        <v>2000000</v>
      </c>
      <c r="G35" s="46">
        <f t="shared" si="4"/>
        <v>-2000000</v>
      </c>
      <c r="H35" s="14">
        <f t="shared" si="3"/>
        <v>-1</v>
      </c>
      <c r="I35" s="14"/>
      <c r="J35" s="43"/>
      <c r="K35" s="46">
        <v>0</v>
      </c>
    </row>
    <row r="36" spans="2:11" ht="33.75" outlineLevel="1" x14ac:dyDescent="0.2">
      <c r="B36" s="18" t="s">
        <v>83</v>
      </c>
      <c r="C36" s="13" t="s">
        <v>84</v>
      </c>
      <c r="D36" s="13" t="s">
        <v>85</v>
      </c>
      <c r="E36" s="46">
        <v>112100000</v>
      </c>
      <c r="F36" s="46">
        <v>81700000</v>
      </c>
      <c r="G36" s="46">
        <f t="shared" si="4"/>
        <v>30400000</v>
      </c>
      <c r="H36" s="14">
        <f t="shared" si="3"/>
        <v>0.37209302325581395</v>
      </c>
      <c r="I36" s="14"/>
      <c r="J36" s="43"/>
      <c r="K36" s="46">
        <v>112100000</v>
      </c>
    </row>
    <row r="37" spans="2:11" outlineLevel="1" x14ac:dyDescent="0.2">
      <c r="B37" s="18" t="s">
        <v>83</v>
      </c>
      <c r="C37" s="13" t="s">
        <v>86</v>
      </c>
      <c r="D37" s="13" t="s">
        <v>87</v>
      </c>
      <c r="E37" s="46">
        <v>337720607.54000002</v>
      </c>
      <c r="F37" s="46">
        <v>347271830</v>
      </c>
      <c r="G37" s="46">
        <f t="shared" si="4"/>
        <v>-9551222.4599999785</v>
      </c>
      <c r="H37" s="14">
        <f t="shared" si="3"/>
        <v>-2.7503591235718661E-2</v>
      </c>
      <c r="I37" s="14"/>
      <c r="J37" s="43"/>
      <c r="K37" s="46">
        <v>337720607.54000002</v>
      </c>
    </row>
    <row r="38" spans="2:11" ht="33.75" outlineLevel="1" x14ac:dyDescent="0.2">
      <c r="B38" s="20" t="s">
        <v>88</v>
      </c>
      <c r="C38" s="13" t="s">
        <v>89</v>
      </c>
      <c r="D38" s="13" t="s">
        <v>90</v>
      </c>
      <c r="E38" s="46">
        <v>712172400.08000004</v>
      </c>
      <c r="F38" s="46">
        <v>804900000</v>
      </c>
      <c r="G38" s="46">
        <f t="shared" si="4"/>
        <v>-92727599.919999957</v>
      </c>
      <c r="H38" s="14">
        <f t="shared" si="3"/>
        <v>-0.11520387615852901</v>
      </c>
      <c r="I38" s="14"/>
      <c r="J38" s="43"/>
      <c r="K38" s="46">
        <v>712172400.08000004</v>
      </c>
    </row>
    <row r="39" spans="2:11" ht="33.75" outlineLevel="1" x14ac:dyDescent="0.2">
      <c r="B39" s="20" t="s">
        <v>91</v>
      </c>
      <c r="C39" s="13" t="s">
        <v>92</v>
      </c>
      <c r="D39" s="13" t="s">
        <v>93</v>
      </c>
      <c r="E39" s="46">
        <v>665653421.05999994</v>
      </c>
      <c r="F39" s="46">
        <v>622640928</v>
      </c>
      <c r="G39" s="46">
        <f t="shared" si="4"/>
        <v>43012493.059999943</v>
      </c>
      <c r="H39" s="14">
        <f t="shared" si="3"/>
        <v>6.908073518096769E-2</v>
      </c>
      <c r="I39" s="14"/>
      <c r="J39" s="43"/>
      <c r="K39" s="46">
        <v>665653421.05999994</v>
      </c>
    </row>
    <row r="40" spans="2:11" ht="78.75" outlineLevel="1" x14ac:dyDescent="0.2">
      <c r="B40" s="20" t="s">
        <v>94</v>
      </c>
      <c r="C40" s="13" t="s">
        <v>95</v>
      </c>
      <c r="D40" s="13" t="s">
        <v>96</v>
      </c>
      <c r="E40" s="46">
        <v>32000</v>
      </c>
      <c r="F40" s="46">
        <v>32000</v>
      </c>
      <c r="G40" s="46">
        <f t="shared" si="4"/>
        <v>0</v>
      </c>
      <c r="H40" s="14">
        <f t="shared" si="3"/>
        <v>0</v>
      </c>
      <c r="I40" s="14"/>
      <c r="J40" s="43"/>
      <c r="K40" s="46">
        <v>32000</v>
      </c>
    </row>
    <row r="41" spans="2:11" ht="101.25" outlineLevel="1" x14ac:dyDescent="0.2">
      <c r="B41" s="20" t="s">
        <v>97</v>
      </c>
      <c r="C41" s="13" t="s">
        <v>98</v>
      </c>
      <c r="D41" s="13" t="s">
        <v>99</v>
      </c>
      <c r="E41" s="46">
        <v>100000</v>
      </c>
      <c r="F41" s="46">
        <v>100000</v>
      </c>
      <c r="G41" s="46">
        <f t="shared" si="4"/>
        <v>0</v>
      </c>
      <c r="H41" s="14">
        <f t="shared" si="3"/>
        <v>0</v>
      </c>
      <c r="I41" s="14"/>
      <c r="J41" s="43"/>
      <c r="K41" s="46">
        <v>100000</v>
      </c>
    </row>
    <row r="42" spans="2:11" ht="56.25" outlineLevel="1" x14ac:dyDescent="0.2">
      <c r="B42" s="20" t="s">
        <v>100</v>
      </c>
      <c r="C42" s="13" t="s">
        <v>101</v>
      </c>
      <c r="D42" s="13" t="s">
        <v>102</v>
      </c>
      <c r="E42" s="46">
        <v>2954100</v>
      </c>
      <c r="F42" s="46">
        <v>2862500</v>
      </c>
      <c r="G42" s="46">
        <f t="shared" si="4"/>
        <v>91600</v>
      </c>
      <c r="H42" s="14">
        <f t="shared" si="3"/>
        <v>3.2000000000000028E-2</v>
      </c>
      <c r="I42" s="14"/>
      <c r="J42" s="43"/>
      <c r="K42" s="46">
        <v>2954100</v>
      </c>
    </row>
    <row r="43" spans="2:11" ht="90" outlineLevel="1" x14ac:dyDescent="0.2">
      <c r="B43" s="20" t="s">
        <v>103</v>
      </c>
      <c r="C43" s="13" t="s">
        <v>104</v>
      </c>
      <c r="D43" s="13" t="s">
        <v>105</v>
      </c>
      <c r="E43" s="46">
        <v>2868315</v>
      </c>
      <c r="F43" s="46">
        <v>2779375</v>
      </c>
      <c r="G43" s="46">
        <f t="shared" si="4"/>
        <v>88940</v>
      </c>
      <c r="H43" s="14">
        <f t="shared" si="3"/>
        <v>3.2000000000000028E-2</v>
      </c>
      <c r="I43" s="14"/>
      <c r="J43" s="43"/>
      <c r="K43" s="46">
        <v>2868315</v>
      </c>
    </row>
    <row r="44" spans="2:11" ht="51" customHeight="1" outlineLevel="1" x14ac:dyDescent="0.2">
      <c r="B44" s="20" t="s">
        <v>106</v>
      </c>
      <c r="C44" s="13" t="s">
        <v>107</v>
      </c>
      <c r="D44" s="13" t="s">
        <v>108</v>
      </c>
      <c r="E44" s="46">
        <v>2200000</v>
      </c>
      <c r="F44" s="46">
        <v>2500000</v>
      </c>
      <c r="G44" s="46">
        <f t="shared" si="4"/>
        <v>-300000</v>
      </c>
      <c r="H44" s="14">
        <f t="shared" si="3"/>
        <v>-0.12</v>
      </c>
      <c r="I44" s="14"/>
      <c r="J44" s="43"/>
      <c r="K44" s="46">
        <v>2200000</v>
      </c>
    </row>
    <row r="45" spans="2:11" ht="157.5" outlineLevel="1" x14ac:dyDescent="0.2">
      <c r="B45" s="20" t="s">
        <v>109</v>
      </c>
      <c r="C45" s="13" t="s">
        <v>110</v>
      </c>
      <c r="D45" s="13" t="s">
        <v>111</v>
      </c>
      <c r="E45" s="46">
        <v>118363175</v>
      </c>
      <c r="F45" s="46">
        <v>112526875</v>
      </c>
      <c r="G45" s="46">
        <f t="shared" si="4"/>
        <v>5836300</v>
      </c>
      <c r="H45" s="14">
        <f t="shared" si="3"/>
        <v>5.1865832051232186E-2</v>
      </c>
      <c r="I45" s="14"/>
      <c r="J45" s="43"/>
      <c r="K45" s="46">
        <v>118363175</v>
      </c>
    </row>
    <row r="46" spans="2:11" ht="56.25" outlineLevel="1" x14ac:dyDescent="0.2">
      <c r="B46" s="20" t="s">
        <v>112</v>
      </c>
      <c r="C46" s="13" t="s">
        <v>113</v>
      </c>
      <c r="D46" s="13" t="s">
        <v>114</v>
      </c>
      <c r="E46" s="46">
        <v>0</v>
      </c>
      <c r="F46" s="46">
        <v>0</v>
      </c>
      <c r="G46" s="46">
        <f t="shared" si="4"/>
        <v>0</v>
      </c>
      <c r="H46" s="14">
        <v>0</v>
      </c>
      <c r="I46" s="14"/>
      <c r="J46" s="43"/>
      <c r="K46" s="46">
        <v>0</v>
      </c>
    </row>
    <row r="47" spans="2:11" ht="33.75" outlineLevel="1" x14ac:dyDescent="0.2">
      <c r="B47" s="18" t="s">
        <v>115</v>
      </c>
      <c r="C47" s="19" t="s">
        <v>116</v>
      </c>
      <c r="D47" s="19" t="s">
        <v>117</v>
      </c>
      <c r="E47" s="48">
        <v>0</v>
      </c>
      <c r="F47" s="48">
        <v>0</v>
      </c>
      <c r="G47" s="46">
        <f t="shared" si="4"/>
        <v>0</v>
      </c>
      <c r="H47" s="14">
        <v>0</v>
      </c>
      <c r="I47" s="21"/>
      <c r="J47" s="42"/>
      <c r="K47" s="48">
        <v>0</v>
      </c>
    </row>
    <row r="48" spans="2:11" ht="22.5" outlineLevel="1" x14ac:dyDescent="0.2">
      <c r="B48" s="20" t="s">
        <v>118</v>
      </c>
      <c r="C48" s="13" t="s">
        <v>119</v>
      </c>
      <c r="D48" s="13" t="s">
        <v>120</v>
      </c>
      <c r="E48" s="46">
        <v>2500000</v>
      </c>
      <c r="F48" s="46">
        <v>2000000</v>
      </c>
      <c r="G48" s="46">
        <f t="shared" si="4"/>
        <v>500000</v>
      </c>
      <c r="H48" s="14">
        <f t="shared" si="3"/>
        <v>0.25</v>
      </c>
      <c r="I48" s="14"/>
      <c r="J48" s="43"/>
      <c r="K48" s="46">
        <v>2500000</v>
      </c>
    </row>
    <row r="49" spans="2:11" ht="45" outlineLevel="1" x14ac:dyDescent="0.2">
      <c r="B49" s="20" t="s">
        <v>121</v>
      </c>
      <c r="C49" s="13" t="s">
        <v>122</v>
      </c>
      <c r="D49" s="13" t="s">
        <v>123</v>
      </c>
      <c r="E49" s="46">
        <v>200000</v>
      </c>
      <c r="F49" s="46">
        <v>500000</v>
      </c>
      <c r="G49" s="46">
        <f t="shared" si="4"/>
        <v>-300000</v>
      </c>
      <c r="H49" s="14">
        <f t="shared" si="3"/>
        <v>-0.6</v>
      </c>
      <c r="I49" s="14"/>
      <c r="J49" s="43"/>
      <c r="K49" s="46">
        <v>200000</v>
      </c>
    </row>
    <row r="50" spans="2:11" ht="33.75" outlineLevel="1" x14ac:dyDescent="0.2">
      <c r="B50" s="20" t="s">
        <v>124</v>
      </c>
      <c r="C50" s="13" t="s">
        <v>125</v>
      </c>
      <c r="D50" s="13" t="s">
        <v>126</v>
      </c>
      <c r="E50" s="46">
        <v>0</v>
      </c>
      <c r="F50" s="46">
        <v>0</v>
      </c>
      <c r="G50" s="46">
        <f t="shared" si="4"/>
        <v>0</v>
      </c>
      <c r="H50" s="14">
        <v>0</v>
      </c>
      <c r="I50" s="14"/>
      <c r="J50" s="43"/>
      <c r="K50" s="46">
        <v>0</v>
      </c>
    </row>
    <row r="51" spans="2:11" ht="33.75" outlineLevel="1" x14ac:dyDescent="0.2">
      <c r="B51" s="20" t="s">
        <v>127</v>
      </c>
      <c r="C51" s="13" t="s">
        <v>128</v>
      </c>
      <c r="D51" s="13" t="s">
        <v>129</v>
      </c>
      <c r="E51" s="46">
        <v>0</v>
      </c>
      <c r="F51" s="46">
        <v>0</v>
      </c>
      <c r="G51" s="46">
        <f t="shared" si="4"/>
        <v>0</v>
      </c>
      <c r="H51" s="14">
        <v>0</v>
      </c>
      <c r="I51" s="14"/>
      <c r="J51" s="43"/>
      <c r="K51" s="46">
        <v>0</v>
      </c>
    </row>
    <row r="52" spans="2:11" ht="45" outlineLevel="1" x14ac:dyDescent="0.2">
      <c r="B52" s="20" t="s">
        <v>130</v>
      </c>
      <c r="C52" s="13" t="s">
        <v>131</v>
      </c>
      <c r="D52" s="13" t="s">
        <v>132</v>
      </c>
      <c r="E52" s="46">
        <v>200000</v>
      </c>
      <c r="F52" s="46">
        <v>150000</v>
      </c>
      <c r="G52" s="46">
        <f t="shared" si="4"/>
        <v>50000</v>
      </c>
      <c r="H52" s="14">
        <f t="shared" si="3"/>
        <v>0.33333333333333326</v>
      </c>
      <c r="I52" s="14"/>
      <c r="J52" s="43"/>
      <c r="K52" s="46">
        <v>200000</v>
      </c>
    </row>
    <row r="53" spans="2:11" ht="33.75" outlineLevel="1" x14ac:dyDescent="0.2">
      <c r="B53" s="20" t="s">
        <v>133</v>
      </c>
      <c r="C53" s="13" t="s">
        <v>134</v>
      </c>
      <c r="D53" s="13" t="s">
        <v>135</v>
      </c>
      <c r="E53" s="46">
        <v>80000</v>
      </c>
      <c r="F53" s="46">
        <v>80000</v>
      </c>
      <c r="G53" s="46">
        <f t="shared" si="4"/>
        <v>0</v>
      </c>
      <c r="H53" s="14">
        <f t="shared" si="3"/>
        <v>0</v>
      </c>
      <c r="I53" s="14"/>
      <c r="J53" s="43"/>
      <c r="K53" s="46">
        <v>80000</v>
      </c>
    </row>
    <row r="54" spans="2:11" ht="19.5" customHeight="1" outlineLevel="1" x14ac:dyDescent="0.2">
      <c r="B54" s="20" t="s">
        <v>136</v>
      </c>
      <c r="C54" s="13" t="s">
        <v>137</v>
      </c>
      <c r="D54" s="13" t="s">
        <v>138</v>
      </c>
      <c r="E54" s="46">
        <v>100000</v>
      </c>
      <c r="F54" s="46">
        <v>300000</v>
      </c>
      <c r="G54" s="46">
        <f t="shared" si="4"/>
        <v>-200000</v>
      </c>
      <c r="H54" s="14">
        <f t="shared" si="3"/>
        <v>-0.66666666666666674</v>
      </c>
      <c r="I54" s="14"/>
      <c r="J54" s="43"/>
      <c r="K54" s="46">
        <v>100000</v>
      </c>
    </row>
    <row r="55" spans="2:11" ht="19.5" customHeight="1" x14ac:dyDescent="0.2">
      <c r="B55" s="15">
        <v>2</v>
      </c>
      <c r="C55" s="16" t="s">
        <v>139</v>
      </c>
      <c r="D55" s="16"/>
      <c r="E55" s="47">
        <f>SUM(E56:E70)</f>
        <v>14075000</v>
      </c>
      <c r="F55" s="47">
        <f t="shared" ref="F55:G55" si="7">SUM(F56:F70)</f>
        <v>14509000</v>
      </c>
      <c r="G55" s="47">
        <f t="shared" si="7"/>
        <v>-434000</v>
      </c>
      <c r="H55" s="17">
        <f t="shared" si="3"/>
        <v>-2.9912468123233893E-2</v>
      </c>
      <c r="I55" s="17"/>
      <c r="J55" s="40"/>
      <c r="K55" s="47">
        <f>SUM(K56:K70)</f>
        <v>14075000</v>
      </c>
    </row>
    <row r="56" spans="2:11" ht="45" outlineLevel="1" x14ac:dyDescent="0.2">
      <c r="B56" s="20" t="s">
        <v>140</v>
      </c>
      <c r="C56" s="13" t="s">
        <v>141</v>
      </c>
      <c r="D56" s="13" t="s">
        <v>142</v>
      </c>
      <c r="E56" s="46">
        <v>800000</v>
      </c>
      <c r="F56" s="46">
        <v>724000</v>
      </c>
      <c r="G56" s="46">
        <f>+E56-F56</f>
        <v>76000</v>
      </c>
      <c r="H56" s="14">
        <f>+E56/F56-1</f>
        <v>0.1049723756906078</v>
      </c>
      <c r="I56" s="14"/>
      <c r="J56" s="43"/>
      <c r="K56" s="46">
        <v>800000</v>
      </c>
    </row>
    <row r="57" spans="2:11" ht="33.75" outlineLevel="1" x14ac:dyDescent="0.2">
      <c r="B57" s="20" t="s">
        <v>143</v>
      </c>
      <c r="C57" s="13" t="s">
        <v>144</v>
      </c>
      <c r="D57" s="13" t="s">
        <v>145</v>
      </c>
      <c r="E57" s="46">
        <v>0</v>
      </c>
      <c r="F57" s="46">
        <v>400000</v>
      </c>
      <c r="G57" s="46">
        <f t="shared" ref="G57:G70" si="8">+E57-F57</f>
        <v>-400000</v>
      </c>
      <c r="H57" s="14">
        <f t="shared" si="3"/>
        <v>-1</v>
      </c>
      <c r="I57" s="14"/>
      <c r="J57" s="43"/>
      <c r="K57" s="46">
        <v>0</v>
      </c>
    </row>
    <row r="58" spans="2:11" ht="45" outlineLevel="1" x14ac:dyDescent="0.2">
      <c r="B58" s="20" t="s">
        <v>146</v>
      </c>
      <c r="C58" s="13" t="s">
        <v>147</v>
      </c>
      <c r="D58" s="13" t="s">
        <v>148</v>
      </c>
      <c r="E58" s="46">
        <v>650000</v>
      </c>
      <c r="F58" s="46">
        <v>600000</v>
      </c>
      <c r="G58" s="46">
        <f t="shared" si="8"/>
        <v>50000</v>
      </c>
      <c r="H58" s="14">
        <f t="shared" si="3"/>
        <v>8.3333333333333259E-2</v>
      </c>
      <c r="I58" s="14"/>
      <c r="J58" s="43"/>
      <c r="K58" s="46">
        <v>650000</v>
      </c>
    </row>
    <row r="59" spans="2:11" ht="45" outlineLevel="1" x14ac:dyDescent="0.2">
      <c r="B59" s="20" t="s">
        <v>149</v>
      </c>
      <c r="C59" s="13" t="s">
        <v>150</v>
      </c>
      <c r="D59" s="19" t="s">
        <v>151</v>
      </c>
      <c r="E59" s="46">
        <v>0</v>
      </c>
      <c r="F59" s="46">
        <v>0</v>
      </c>
      <c r="G59" s="46">
        <f t="shared" si="8"/>
        <v>0</v>
      </c>
      <c r="H59" s="14">
        <v>0</v>
      </c>
      <c r="I59" s="14"/>
      <c r="J59" s="43"/>
      <c r="K59" s="46">
        <v>0</v>
      </c>
    </row>
    <row r="60" spans="2:11" ht="53.25" customHeight="1" outlineLevel="1" x14ac:dyDescent="0.2">
      <c r="B60" s="18" t="s">
        <v>152</v>
      </c>
      <c r="C60" s="19" t="s">
        <v>153</v>
      </c>
      <c r="D60" s="19" t="s">
        <v>154</v>
      </c>
      <c r="E60" s="48">
        <v>0</v>
      </c>
      <c r="F60" s="48">
        <v>0</v>
      </c>
      <c r="G60" s="46">
        <f t="shared" si="8"/>
        <v>0</v>
      </c>
      <c r="H60" s="14">
        <v>0</v>
      </c>
      <c r="I60" s="21"/>
      <c r="J60" s="42"/>
      <c r="K60" s="48">
        <v>0</v>
      </c>
    </row>
    <row r="61" spans="2:11" ht="56.25" outlineLevel="1" x14ac:dyDescent="0.2">
      <c r="B61" s="20" t="s">
        <v>155</v>
      </c>
      <c r="C61" s="13" t="s">
        <v>156</v>
      </c>
      <c r="D61" s="13" t="s">
        <v>157</v>
      </c>
      <c r="E61" s="46">
        <v>100000</v>
      </c>
      <c r="F61" s="46">
        <v>100000</v>
      </c>
      <c r="G61" s="46">
        <f t="shared" si="8"/>
        <v>0</v>
      </c>
      <c r="H61" s="14">
        <f t="shared" si="3"/>
        <v>0</v>
      </c>
      <c r="I61" s="14"/>
      <c r="J61" s="43"/>
      <c r="K61" s="46">
        <v>100000</v>
      </c>
    </row>
    <row r="62" spans="2:11" ht="41.25" customHeight="1" outlineLevel="1" x14ac:dyDescent="0.2">
      <c r="B62" s="20" t="s">
        <v>158</v>
      </c>
      <c r="C62" s="13" t="s">
        <v>159</v>
      </c>
      <c r="D62" s="13" t="s">
        <v>160</v>
      </c>
      <c r="E62" s="46">
        <v>900000</v>
      </c>
      <c r="F62" s="46">
        <v>900000</v>
      </c>
      <c r="G62" s="46">
        <f t="shared" si="8"/>
        <v>0</v>
      </c>
      <c r="H62" s="14">
        <f t="shared" si="3"/>
        <v>0</v>
      </c>
      <c r="I62" s="14"/>
      <c r="J62" s="43"/>
      <c r="K62" s="46">
        <v>900000</v>
      </c>
    </row>
    <row r="63" spans="2:11" ht="22.5" outlineLevel="1" x14ac:dyDescent="0.2">
      <c r="B63" s="20" t="s">
        <v>161</v>
      </c>
      <c r="C63" s="13" t="s">
        <v>162</v>
      </c>
      <c r="D63" s="13" t="s">
        <v>163</v>
      </c>
      <c r="E63" s="46">
        <v>650000</v>
      </c>
      <c r="F63" s="46">
        <v>600000</v>
      </c>
      <c r="G63" s="46">
        <f t="shared" si="8"/>
        <v>50000</v>
      </c>
      <c r="H63" s="14">
        <f t="shared" si="3"/>
        <v>8.3333333333333259E-2</v>
      </c>
      <c r="I63" s="14"/>
      <c r="J63" s="43"/>
      <c r="K63" s="46">
        <v>650000</v>
      </c>
    </row>
    <row r="64" spans="2:11" ht="33.75" outlineLevel="1" x14ac:dyDescent="0.2">
      <c r="B64" s="20" t="s">
        <v>164</v>
      </c>
      <c r="C64" s="13" t="s">
        <v>165</v>
      </c>
      <c r="D64" s="13" t="s">
        <v>166</v>
      </c>
      <c r="E64" s="46">
        <v>0</v>
      </c>
      <c r="F64" s="46">
        <v>0</v>
      </c>
      <c r="G64" s="46">
        <f t="shared" si="8"/>
        <v>0</v>
      </c>
      <c r="H64" s="14">
        <v>0</v>
      </c>
      <c r="I64" s="14"/>
      <c r="J64" s="43"/>
      <c r="K64" s="46">
        <v>0</v>
      </c>
    </row>
    <row r="65" spans="2:11" ht="56.25" outlineLevel="1" x14ac:dyDescent="0.2">
      <c r="B65" s="20" t="s">
        <v>167</v>
      </c>
      <c r="C65" s="13" t="s">
        <v>168</v>
      </c>
      <c r="D65" s="13" t="s">
        <v>169</v>
      </c>
      <c r="E65" s="46">
        <v>2110000</v>
      </c>
      <c r="F65" s="46">
        <v>2120000</v>
      </c>
      <c r="G65" s="46">
        <f t="shared" si="8"/>
        <v>-10000</v>
      </c>
      <c r="H65" s="14">
        <f t="shared" si="3"/>
        <v>-4.7169811320755262E-3</v>
      </c>
      <c r="I65" s="14"/>
      <c r="J65" s="43"/>
      <c r="K65" s="46">
        <v>2110000</v>
      </c>
    </row>
    <row r="66" spans="2:11" ht="33.75" outlineLevel="1" x14ac:dyDescent="0.2">
      <c r="B66" s="20" t="s">
        <v>170</v>
      </c>
      <c r="C66" s="13" t="s">
        <v>171</v>
      </c>
      <c r="D66" s="13" t="s">
        <v>172</v>
      </c>
      <c r="E66" s="46">
        <v>600000</v>
      </c>
      <c r="F66" s="46">
        <v>600000</v>
      </c>
      <c r="G66" s="46">
        <f t="shared" si="8"/>
        <v>0</v>
      </c>
      <c r="H66" s="14">
        <f t="shared" si="3"/>
        <v>0</v>
      </c>
      <c r="I66" s="14"/>
      <c r="J66" s="43"/>
      <c r="K66" s="46">
        <v>600000</v>
      </c>
    </row>
    <row r="67" spans="2:11" ht="33.75" outlineLevel="1" x14ac:dyDescent="0.2">
      <c r="B67" s="20" t="s">
        <v>173</v>
      </c>
      <c r="C67" s="13" t="s">
        <v>174</v>
      </c>
      <c r="D67" s="13" t="s">
        <v>175</v>
      </c>
      <c r="E67" s="46">
        <v>7365000</v>
      </c>
      <c r="F67" s="46">
        <v>7365000</v>
      </c>
      <c r="G67" s="46">
        <f t="shared" si="8"/>
        <v>0</v>
      </c>
      <c r="H67" s="14">
        <f t="shared" si="3"/>
        <v>0</v>
      </c>
      <c r="I67" s="14"/>
      <c r="J67" s="43"/>
      <c r="K67" s="46">
        <v>7365000</v>
      </c>
    </row>
    <row r="68" spans="2:11" ht="45" outlineLevel="1" x14ac:dyDescent="0.2">
      <c r="B68" s="20" t="s">
        <v>176</v>
      </c>
      <c r="C68" s="13" t="s">
        <v>177</v>
      </c>
      <c r="D68" s="13" t="s">
        <v>178</v>
      </c>
      <c r="E68" s="46">
        <v>300000</v>
      </c>
      <c r="F68" s="46">
        <v>300000</v>
      </c>
      <c r="G68" s="46">
        <f t="shared" si="8"/>
        <v>0</v>
      </c>
      <c r="H68" s="14">
        <f t="shared" si="3"/>
        <v>0</v>
      </c>
      <c r="I68" s="14"/>
      <c r="J68" s="43"/>
      <c r="K68" s="46">
        <v>300000</v>
      </c>
    </row>
    <row r="69" spans="2:11" ht="45" outlineLevel="1" x14ac:dyDescent="0.2">
      <c r="B69" s="20" t="s">
        <v>179</v>
      </c>
      <c r="C69" s="13" t="s">
        <v>180</v>
      </c>
      <c r="D69" s="13" t="s">
        <v>181</v>
      </c>
      <c r="E69" s="46">
        <v>300000</v>
      </c>
      <c r="F69" s="46">
        <v>300000</v>
      </c>
      <c r="G69" s="46">
        <f t="shared" si="8"/>
        <v>0</v>
      </c>
      <c r="H69" s="14">
        <f t="shared" si="3"/>
        <v>0</v>
      </c>
      <c r="I69" s="14"/>
      <c r="J69" s="43"/>
      <c r="K69" s="46">
        <v>300000</v>
      </c>
    </row>
    <row r="70" spans="2:11" ht="22.5" outlineLevel="1" x14ac:dyDescent="0.2">
      <c r="B70" s="20" t="s">
        <v>182</v>
      </c>
      <c r="C70" s="13" t="s">
        <v>183</v>
      </c>
      <c r="D70" s="13" t="s">
        <v>184</v>
      </c>
      <c r="E70" s="46">
        <v>300000</v>
      </c>
      <c r="F70" s="46">
        <v>500000</v>
      </c>
      <c r="G70" s="46">
        <f t="shared" si="8"/>
        <v>-200000</v>
      </c>
      <c r="H70" s="14">
        <f t="shared" si="3"/>
        <v>-0.4</v>
      </c>
      <c r="I70" s="14"/>
      <c r="J70" s="43"/>
      <c r="K70" s="46">
        <v>300000</v>
      </c>
    </row>
    <row r="71" spans="2:11" ht="19.5" customHeight="1" x14ac:dyDescent="0.2">
      <c r="B71" s="15" t="s">
        <v>185</v>
      </c>
      <c r="C71" s="16" t="s">
        <v>186</v>
      </c>
      <c r="D71" s="22"/>
      <c r="E71" s="47">
        <f>SUM(E72:E75)</f>
        <v>217724779.91999999</v>
      </c>
      <c r="F71" s="47">
        <f>SUM(F72:F75)</f>
        <v>17212500</v>
      </c>
      <c r="G71" s="47">
        <f>SUM(G72:G75)</f>
        <v>200512279.91999999</v>
      </c>
      <c r="H71" s="17">
        <f t="shared" si="3"/>
        <v>11.649224686710239</v>
      </c>
      <c r="I71" s="17"/>
      <c r="J71" s="40"/>
      <c r="K71" s="47">
        <f>SUM(K72:K75)</f>
        <v>217724779.91999999</v>
      </c>
    </row>
    <row r="72" spans="2:11" ht="29.25" customHeight="1" outlineLevel="1" x14ac:dyDescent="0.2">
      <c r="B72" s="20" t="s">
        <v>187</v>
      </c>
      <c r="C72" s="13" t="s">
        <v>188</v>
      </c>
      <c r="D72" s="13" t="s">
        <v>189</v>
      </c>
      <c r="E72" s="46">
        <v>0</v>
      </c>
      <c r="F72" s="46"/>
      <c r="G72" s="46">
        <f>+E72-F72</f>
        <v>0</v>
      </c>
      <c r="H72" s="14">
        <v>0</v>
      </c>
      <c r="I72" s="14"/>
      <c r="J72" s="43"/>
      <c r="K72" s="46">
        <v>0</v>
      </c>
    </row>
    <row r="73" spans="2:11" ht="45" outlineLevel="1" x14ac:dyDescent="0.2">
      <c r="B73" s="18" t="s">
        <v>190</v>
      </c>
      <c r="C73" s="13" t="s">
        <v>191</v>
      </c>
      <c r="D73" s="13" t="s">
        <v>192</v>
      </c>
      <c r="E73" s="46">
        <v>0</v>
      </c>
      <c r="F73" s="46">
        <v>0</v>
      </c>
      <c r="G73" s="46">
        <f t="shared" ref="G73:G75" si="9">+E73-F73</f>
        <v>0</v>
      </c>
      <c r="H73" s="14">
        <v>0</v>
      </c>
      <c r="I73" s="14"/>
      <c r="J73" s="43"/>
      <c r="K73" s="46">
        <v>0</v>
      </c>
    </row>
    <row r="74" spans="2:11" ht="67.5" outlineLevel="1" x14ac:dyDescent="0.2">
      <c r="B74" s="18" t="s">
        <v>227</v>
      </c>
      <c r="C74" s="19" t="s">
        <v>228</v>
      </c>
      <c r="D74" s="13" t="s">
        <v>233</v>
      </c>
      <c r="E74" s="46">
        <v>0</v>
      </c>
      <c r="F74" s="46">
        <v>1050000</v>
      </c>
      <c r="G74" s="46">
        <f t="shared" ref="G74" si="10">+E74-F74</f>
        <v>-1050000</v>
      </c>
      <c r="H74" s="14">
        <f t="shared" ref="H74" si="11">+E74/F74-1</f>
        <v>-1</v>
      </c>
      <c r="I74" s="14"/>
      <c r="J74" s="43"/>
      <c r="K74" s="46">
        <v>0</v>
      </c>
    </row>
    <row r="75" spans="2:11" ht="39" customHeight="1" outlineLevel="1" x14ac:dyDescent="0.2">
      <c r="B75" s="20" t="s">
        <v>193</v>
      </c>
      <c r="C75" s="13" t="s">
        <v>194</v>
      </c>
      <c r="D75" s="13" t="s">
        <v>195</v>
      </c>
      <c r="E75" s="46">
        <v>217724779.91999999</v>
      </c>
      <c r="F75" s="46">
        <v>16162500</v>
      </c>
      <c r="G75" s="46">
        <f t="shared" si="9"/>
        <v>201562279.91999999</v>
      </c>
      <c r="H75" s="14">
        <f t="shared" ref="H75" si="12">+E75/F75-1</f>
        <v>12.470984063109048</v>
      </c>
      <c r="I75" s="14"/>
      <c r="J75" s="43"/>
      <c r="K75" s="46">
        <v>217724779.91999999</v>
      </c>
    </row>
    <row r="76" spans="2:11" ht="19.5" customHeight="1" x14ac:dyDescent="0.2">
      <c r="B76" s="15">
        <v>6</v>
      </c>
      <c r="C76" s="16" t="s">
        <v>196</v>
      </c>
      <c r="D76" s="16"/>
      <c r="E76" s="47">
        <f>SUM(E77:E82)</f>
        <v>111752250</v>
      </c>
      <c r="F76" s="47">
        <f t="shared" ref="F76:G76" si="13">SUM(F77:F82)</f>
        <v>127875000</v>
      </c>
      <c r="G76" s="47">
        <f t="shared" si="13"/>
        <v>-16122750</v>
      </c>
      <c r="H76" s="17">
        <f t="shared" ref="H76:H84" si="14">+E76/F76-1</f>
        <v>-0.12608211143695014</v>
      </c>
      <c r="I76" s="17"/>
      <c r="J76" s="40"/>
      <c r="K76" s="47">
        <f>SUM(K77:K82)</f>
        <v>111752250</v>
      </c>
    </row>
    <row r="77" spans="2:11" ht="33.75" outlineLevel="1" x14ac:dyDescent="0.2">
      <c r="B77" s="20" t="s">
        <v>197</v>
      </c>
      <c r="C77" s="13" t="s">
        <v>198</v>
      </c>
      <c r="D77" s="13" t="s">
        <v>199</v>
      </c>
      <c r="E77" s="46">
        <v>0</v>
      </c>
      <c r="F77" s="46">
        <v>3000000</v>
      </c>
      <c r="G77" s="46">
        <f>+E77-F77</f>
        <v>-3000000</v>
      </c>
      <c r="H77" s="14">
        <f t="shared" si="14"/>
        <v>-1</v>
      </c>
      <c r="I77" s="14"/>
      <c r="J77" s="43"/>
      <c r="K77" s="46">
        <v>0</v>
      </c>
    </row>
    <row r="78" spans="2:11" ht="56.25" outlineLevel="1" x14ac:dyDescent="0.2">
      <c r="B78" s="20" t="s">
        <v>200</v>
      </c>
      <c r="C78" s="13" t="s">
        <v>201</v>
      </c>
      <c r="D78" s="13" t="s">
        <v>202</v>
      </c>
      <c r="E78" s="46">
        <v>3500000</v>
      </c>
      <c r="F78" s="46">
        <v>3500000</v>
      </c>
      <c r="G78" s="46">
        <f t="shared" ref="G78:G84" si="15">+E78-F78</f>
        <v>0</v>
      </c>
      <c r="H78" s="14">
        <f t="shared" si="14"/>
        <v>0</v>
      </c>
      <c r="I78" s="14"/>
      <c r="J78" s="43"/>
      <c r="K78" s="46">
        <v>3500000</v>
      </c>
    </row>
    <row r="79" spans="2:11" ht="45" outlineLevel="1" x14ac:dyDescent="0.2">
      <c r="B79" s="20" t="s">
        <v>203</v>
      </c>
      <c r="C79" s="13" t="s">
        <v>204</v>
      </c>
      <c r="D79" s="13" t="s">
        <v>205</v>
      </c>
      <c r="E79" s="46">
        <v>30000000</v>
      </c>
      <c r="F79" s="46">
        <v>35000000</v>
      </c>
      <c r="G79" s="46">
        <f t="shared" si="15"/>
        <v>-5000000</v>
      </c>
      <c r="H79" s="14">
        <f t="shared" si="14"/>
        <v>-0.1428571428571429</v>
      </c>
      <c r="I79" s="14"/>
      <c r="J79" s="43"/>
      <c r="K79" s="46">
        <v>30000000</v>
      </c>
    </row>
    <row r="80" spans="2:11" ht="22.5" outlineLevel="1" x14ac:dyDescent="0.2">
      <c r="B80" s="20" t="s">
        <v>206</v>
      </c>
      <c r="C80" s="13" t="s">
        <v>207</v>
      </c>
      <c r="D80" s="13" t="s">
        <v>208</v>
      </c>
      <c r="E80" s="46">
        <v>20000000</v>
      </c>
      <c r="F80" s="46">
        <v>20000000</v>
      </c>
      <c r="G80" s="46">
        <f t="shared" si="15"/>
        <v>0</v>
      </c>
      <c r="H80" s="14">
        <f t="shared" si="14"/>
        <v>0</v>
      </c>
      <c r="I80" s="14"/>
      <c r="J80" s="43"/>
      <c r="K80" s="46">
        <v>20000000</v>
      </c>
    </row>
    <row r="81" spans="2:11" ht="67.5" outlineLevel="1" x14ac:dyDescent="0.2">
      <c r="B81" s="20" t="s">
        <v>209</v>
      </c>
      <c r="C81" s="13" t="s">
        <v>210</v>
      </c>
      <c r="D81" s="13" t="s">
        <v>211</v>
      </c>
      <c r="E81" s="46">
        <v>35000000</v>
      </c>
      <c r="F81" s="46">
        <v>44000000</v>
      </c>
      <c r="G81" s="46">
        <f t="shared" si="15"/>
        <v>-9000000</v>
      </c>
      <c r="H81" s="14">
        <f t="shared" si="14"/>
        <v>-0.20454545454545459</v>
      </c>
      <c r="I81" s="14"/>
      <c r="J81" s="43"/>
      <c r="K81" s="46">
        <v>35000000</v>
      </c>
    </row>
    <row r="82" spans="2:11" ht="45" outlineLevel="1" x14ac:dyDescent="0.2">
      <c r="B82" s="20" t="s">
        <v>229</v>
      </c>
      <c r="C82" s="13" t="s">
        <v>212</v>
      </c>
      <c r="D82" s="13" t="s">
        <v>213</v>
      </c>
      <c r="E82" s="46">
        <v>23252250</v>
      </c>
      <c r="F82" s="46">
        <v>22375000</v>
      </c>
      <c r="G82" s="46">
        <f t="shared" si="15"/>
        <v>877250</v>
      </c>
      <c r="H82" s="14">
        <f t="shared" si="14"/>
        <v>3.9206703910614538E-2</v>
      </c>
      <c r="I82" s="14"/>
      <c r="J82" s="43"/>
      <c r="K82" s="46">
        <v>23252250</v>
      </c>
    </row>
    <row r="83" spans="2:11" ht="19.5" customHeight="1" outlineLevel="1" x14ac:dyDescent="0.2">
      <c r="B83" s="9">
        <v>9</v>
      </c>
      <c r="C83" s="10" t="s">
        <v>230</v>
      </c>
      <c r="D83" s="10"/>
      <c r="E83" s="45">
        <f>SUM(E84)</f>
        <v>0</v>
      </c>
      <c r="F83" s="45">
        <f>SUM(F84)</f>
        <v>78163078.920000002</v>
      </c>
      <c r="G83" s="47">
        <f>SUM(G84)</f>
        <v>-78163078.920000002</v>
      </c>
      <c r="H83" s="17">
        <f t="shared" ref="H83" si="16">+E83/F83-1</f>
        <v>-1</v>
      </c>
      <c r="I83" s="11"/>
      <c r="J83" s="41"/>
      <c r="K83" s="45">
        <f>SUM(K84)</f>
        <v>0</v>
      </c>
    </row>
    <row r="84" spans="2:11" ht="45" outlineLevel="1" x14ac:dyDescent="0.2">
      <c r="B84" s="20" t="s">
        <v>232</v>
      </c>
      <c r="C84" s="13" t="s">
        <v>231</v>
      </c>
      <c r="D84" s="13" t="s">
        <v>234</v>
      </c>
      <c r="E84" s="46">
        <v>0</v>
      </c>
      <c r="F84" s="46">
        <v>78163078.920000002</v>
      </c>
      <c r="G84" s="46">
        <f t="shared" si="15"/>
        <v>-78163078.920000002</v>
      </c>
      <c r="H84" s="14">
        <f t="shared" si="14"/>
        <v>-1</v>
      </c>
      <c r="I84" s="14"/>
      <c r="J84" s="43"/>
      <c r="K84" s="46">
        <v>0</v>
      </c>
    </row>
    <row r="85" spans="2:11" x14ac:dyDescent="0.2">
      <c r="B85" s="15"/>
      <c r="C85" s="16" t="s">
        <v>215</v>
      </c>
      <c r="D85" s="16"/>
      <c r="E85" s="47">
        <f>+E6+E25+E55+E71+E76+E83</f>
        <v>5529261423.0800009</v>
      </c>
      <c r="F85" s="47">
        <f>+F6+F25+F55+F71+F76+F83</f>
        <v>5453075008.04</v>
      </c>
      <c r="G85" s="47">
        <f>+G6+G25+G55+G71+G76+G83</f>
        <v>76186415.039999977</v>
      </c>
      <c r="H85" s="17">
        <f>+E85/F85-1</f>
        <v>1.3971275826514695E-2</v>
      </c>
      <c r="I85" s="17"/>
      <c r="J85" s="40"/>
      <c r="K85" s="47">
        <f>+K6+K25+K55+K71+K76+K83</f>
        <v>5529261423.0800009</v>
      </c>
    </row>
    <row r="87" spans="2:11" x14ac:dyDescent="0.2">
      <c r="C87" s="30" t="s">
        <v>214</v>
      </c>
      <c r="E87" s="32"/>
      <c r="F87" s="32"/>
      <c r="G87" s="25"/>
      <c r="H87" s="26"/>
      <c r="I87" s="26"/>
    </row>
    <row r="88" spans="2:11" x14ac:dyDescent="0.2">
      <c r="C88" s="31"/>
      <c r="E88" s="32"/>
      <c r="F88" s="32"/>
      <c r="G88" s="27"/>
      <c r="H88" s="28"/>
      <c r="I88" s="28"/>
    </row>
    <row r="89" spans="2:11" ht="13.5" thickBot="1" x14ac:dyDescent="0.25"/>
    <row r="90" spans="2:11" x14ac:dyDescent="0.2">
      <c r="C90" s="54" t="s">
        <v>235</v>
      </c>
      <c r="D90" s="55"/>
      <c r="E90" s="56"/>
      <c r="F90" s="56"/>
      <c r="G90" s="57"/>
      <c r="H90" s="58"/>
    </row>
    <row r="91" spans="2:11" ht="25.5" x14ac:dyDescent="0.2">
      <c r="C91" s="59" t="s">
        <v>236</v>
      </c>
      <c r="D91" s="60"/>
      <c r="E91" s="37" t="s">
        <v>237</v>
      </c>
      <c r="F91" s="36" t="s">
        <v>238</v>
      </c>
      <c r="G91" s="52" t="s">
        <v>239</v>
      </c>
      <c r="H91" s="61"/>
    </row>
    <row r="92" spans="2:11" ht="93" customHeight="1" x14ac:dyDescent="0.2">
      <c r="C92" s="62" t="s">
        <v>241</v>
      </c>
      <c r="D92" s="60"/>
      <c r="E92" s="34">
        <v>2</v>
      </c>
      <c r="F92" s="35" t="s">
        <v>240</v>
      </c>
      <c r="G92" s="53" t="s">
        <v>242</v>
      </c>
      <c r="H92" s="63"/>
      <c r="I92" s="28"/>
    </row>
    <row r="93" spans="2:11" ht="13.5" thickBot="1" x14ac:dyDescent="0.25">
      <c r="C93" s="64"/>
      <c r="D93" s="65"/>
      <c r="E93" s="66"/>
      <c r="F93" s="66"/>
      <c r="G93" s="67"/>
      <c r="H93" s="68"/>
    </row>
    <row r="94" spans="2:11" x14ac:dyDescent="0.2">
      <c r="H94" s="29"/>
      <c r="I94" s="29"/>
    </row>
    <row r="95" spans="2:11" x14ac:dyDescent="0.2">
      <c r="E95" s="25"/>
      <c r="F95" s="25"/>
      <c r="G95" s="25"/>
      <c r="H95" s="26"/>
      <c r="I95" s="26"/>
    </row>
  </sheetData>
  <sheetProtection algorithmName="SHA-512" hashValue="zN6Y3+S+Psvly157RjN1kDeUmntLqYPDSg4MNzf2XVJ2kReSv5tQDh/d3f3XlhE0dlnKpCxTDuNNO/+WJMc2uQ==" saltValue="3p0XV0Zb3TOkSqpJ442OPg==" spinCount="100000" sheet="1" objects="1" scenarios="1" formatCells="0" formatColumns="0" formatRows="0" pivotTables="0"/>
  <autoFilter ref="B5:H82" xr:uid="{00000000-0009-0000-0000-000001000000}"/>
  <mergeCells count="6">
    <mergeCell ref="G93:H93"/>
    <mergeCell ref="B2:H2"/>
    <mergeCell ref="B3:H3"/>
    <mergeCell ref="G90:H90"/>
    <mergeCell ref="G91:H91"/>
    <mergeCell ref="G92:H92"/>
  </mergeCells>
  <printOptions horizontalCentered="1"/>
  <pageMargins left="0.47244094488188981" right="0.27559055118110237" top="0.15748031496062992" bottom="0.43307086614173229" header="0" footer="0"/>
  <pageSetup scale="75" firstPageNumber="54" fitToHeight="0" orientation="portrait" useFirstPageNumber="1" r:id="rId1"/>
  <headerFooter alignWithMargins="0">
    <oddFooter>&amp;R&amp;12 &amp;P</oddFooter>
  </headerFooter>
  <ignoredErrors>
    <ignoredError sqref="E86:F86" formulaRange="1"/>
    <ignoredError sqref="G78:G82 G75 G86:G87 G73" formula="1" formulaRange="1"/>
    <ignoredError sqref="H25 H55 H71 H76:H77 H85:H87" evalError="1" formula="1" formulaRange="1"/>
    <ignoredError sqref="H6 H88:H89" evalError="1"/>
    <ignoredError sqref="B71 B6" numberStoredAsText="1"/>
    <ignoredError sqref="G71 G76 G25 G5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nno xmlns="dbb02e33-bfb5-405a-9ed6-7a97e7856582">2022</Ann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1699B6-0AB9-4519-B433-DAEC1F6648BF}"/>
</file>

<file path=customXml/itemProps2.xml><?xml version="1.0" encoding="utf-8"?>
<ds:datastoreItem xmlns:ds="http://schemas.openxmlformats.org/officeDocument/2006/customXml" ds:itemID="{40D4E919-17DB-410C-801B-AFD13C7CDBEF}">
  <ds:schemaRefs>
    <ds:schemaRef ds:uri="http://schemas.microsoft.com/office/2006/metadata/properties"/>
    <ds:schemaRef ds:uri="http://schemas.microsoft.com/office/infopath/2007/PartnerControls"/>
    <ds:schemaRef ds:uri="2432e1fc-63bd-4c00-ab65-934d54afa31c"/>
  </ds:schemaRefs>
</ds:datastoreItem>
</file>

<file path=customXml/itemProps3.xml><?xml version="1.0" encoding="utf-8"?>
<ds:datastoreItem xmlns:ds="http://schemas.openxmlformats.org/officeDocument/2006/customXml" ds:itemID="{8A7E0852-0CCB-429C-91ED-7B16DF8789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2022</vt:lpstr>
      <vt:lpstr>'PRESUPUESTO 2022'!Área_de_impresión</vt:lpstr>
      <vt:lpstr>'PRESUPUESTO 2022'!Títulos_a_imprimir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observaciones del SUPEN - Presupuesto 2022</dc:title>
  <dc:creator>FERNANDEZ VARGAS VALERIA</dc:creator>
  <cp:lastModifiedBy>SOLANO LOPEZ WILBERTH FRANCISCO</cp:lastModifiedBy>
  <dcterms:created xsi:type="dcterms:W3CDTF">2020-07-21T18:06:29Z</dcterms:created>
  <dcterms:modified xsi:type="dcterms:W3CDTF">2021-09-02T16:20:33Z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0x010100C00B1EBAC9608746A03E54D810261FE3</vt:lpwstr>
  </property>
</Properties>
</file>