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5434F12B-E53A-4822-B2B6-F1174D510AC9}" xr6:coauthVersionLast="45" xr6:coauthVersionMax="45" xr10:uidLastSave="{00000000-0000-0000-0000-000000000000}"/>
  <workbookProtection workbookAlgorithmName="SHA-512" workbookHashValue="dTHaAMtoKvUsx8aP33MILKxUNapstA8nc22qe12igjMvTap/TBiXigrwoAgyVENjg4j6kfgQGkRCtDDLqrjo6g==" workbookSaltValue="kwZG8mHJu2AaPeehXSBOxw==" workbookSpinCount="100000" lockStructure="1"/>
  <bookViews>
    <workbookView xWindow="-120" yWindow="-120" windowWidth="19440" windowHeight="15000" tabRatio="595"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Consultas'!$B$7:$H$72</definedName>
    <definedName name="_xlnm._FilterDatabase" localSheetId="0" hidden="1">'PRESUPUESTO 2021'!$B$5:$Q$87</definedName>
    <definedName name="_xlnm.Print_Area" localSheetId="1">'Matriz de Consultas'!$B$8:$H$72</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2" i="1" l="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H70" i="1" l="1"/>
  <c r="G70" i="1"/>
  <c r="F69" i="1"/>
  <c r="E69" i="1"/>
  <c r="H69" i="1" s="1"/>
  <c r="H68" i="1"/>
  <c r="G68" i="1"/>
  <c r="H67" i="1"/>
  <c r="G67" i="1"/>
  <c r="H66" i="1"/>
  <c r="G66" i="1"/>
  <c r="H65" i="1"/>
  <c r="G65" i="1"/>
  <c r="H64" i="1"/>
  <c r="G64" i="1"/>
  <c r="H63" i="1"/>
  <c r="G63" i="1"/>
  <c r="F62" i="1"/>
  <c r="E62" i="1"/>
  <c r="H61" i="1"/>
  <c r="G61" i="1"/>
  <c r="G60" i="1" s="1"/>
  <c r="F60" i="1"/>
  <c r="E60" i="1"/>
  <c r="H60" i="1" s="1"/>
  <c r="H59" i="1"/>
  <c r="G59" i="1"/>
  <c r="H58" i="1"/>
  <c r="G58" i="1"/>
  <c r="H57" i="1"/>
  <c r="G57" i="1"/>
  <c r="H56" i="1"/>
  <c r="G56" i="1"/>
  <c r="H55" i="1"/>
  <c r="G55" i="1"/>
  <c r="H54" i="1"/>
  <c r="G54" i="1"/>
  <c r="H53" i="1"/>
  <c r="G53" i="1"/>
  <c r="H52" i="1"/>
  <c r="G52" i="1"/>
  <c r="H51" i="1"/>
  <c r="G51" i="1"/>
  <c r="H50" i="1"/>
  <c r="G50" i="1"/>
  <c r="F49" i="1"/>
  <c r="E49" i="1"/>
  <c r="H49" i="1" s="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G34" i="1"/>
  <c r="H33" i="1"/>
  <c r="G33" i="1"/>
  <c r="H32" i="1"/>
  <c r="G32" i="1"/>
  <c r="H31" i="1"/>
  <c r="G31" i="1"/>
  <c r="H30" i="1"/>
  <c r="G30" i="1"/>
  <c r="H29" i="1"/>
  <c r="G29" i="1"/>
  <c r="H28" i="1"/>
  <c r="G28" i="1"/>
  <c r="H27" i="1"/>
  <c r="G27" i="1"/>
  <c r="H26" i="1"/>
  <c r="F26" i="1"/>
  <c r="E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G8" i="1" s="1"/>
  <c r="H10" i="1"/>
  <c r="G10" i="1"/>
  <c r="H9" i="1"/>
  <c r="G9" i="1"/>
  <c r="H8" i="1"/>
  <c r="F8" i="1"/>
  <c r="E8" i="1"/>
  <c r="E72" i="1" s="1"/>
  <c r="I87" i="2"/>
  <c r="H87" i="2"/>
  <c r="I86" i="2"/>
  <c r="H86" i="2"/>
  <c r="I85" i="2"/>
  <c r="H85" i="2"/>
  <c r="I84" i="2"/>
  <c r="H84" i="2"/>
  <c r="H81" i="2" s="1"/>
  <c r="I83" i="2"/>
  <c r="H83" i="2"/>
  <c r="I82" i="2"/>
  <c r="H82" i="2"/>
  <c r="G81" i="2"/>
  <c r="F81" i="2"/>
  <c r="I81" i="2" s="1"/>
  <c r="I80" i="2"/>
  <c r="H80" i="2"/>
  <c r="H76" i="2" s="1"/>
  <c r="I79" i="2"/>
  <c r="H79" i="2"/>
  <c r="I77" i="2"/>
  <c r="H77"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G60" i="2"/>
  <c r="F60" i="2"/>
  <c r="I60" i="2" s="1"/>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I30" i="2"/>
  <c r="H30" i="2"/>
  <c r="H26" i="2" s="1"/>
  <c r="I29" i="2"/>
  <c r="H29" i="2"/>
  <c r="I28" i="2"/>
  <c r="H28" i="2"/>
  <c r="G26" i="2"/>
  <c r="F26" i="2"/>
  <c r="I26" i="2" s="1"/>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s="1"/>
  <c r="G6" i="2"/>
  <c r="F6" i="2"/>
  <c r="G26" i="1" l="1"/>
  <c r="F72" i="1"/>
  <c r="G62" i="1"/>
  <c r="H60" i="2"/>
  <c r="G49" i="1"/>
  <c r="H62" i="1"/>
  <c r="G72" i="1"/>
  <c r="H72" i="1"/>
  <c r="G69" i="1"/>
</calcChain>
</file>

<file path=xl/sharedStrings.xml><?xml version="1.0" encoding="utf-8"?>
<sst xmlns="http://schemas.openxmlformats.org/spreadsheetml/2006/main" count="939" uniqueCount="566">
  <si>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</si>
  <si>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</si>
  <si>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</si>
  <si>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</si>
  <si>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</si>
  <si>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</si>
  <si>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</si>
  <si>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</si>
  <si>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</si>
  <si>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</si>
  <si>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</si>
  <si>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</si>
  <si>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</si>
  <si>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</si>
  <si>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</si>
  <si>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</si>
  <si>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</si>
  <si>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</si>
  <si>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</si>
  <si>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</si>
  <si>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</si>
  <si>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</si>
  <si>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</si>
  <si>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</si>
  <si>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</si>
  <si>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</si>
  <si>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</si>
  <si>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</si>
  <si>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</si>
  <si>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</si>
  <si>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</si>
  <si>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</si>
  <si>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</si>
  <si>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</si>
  <si>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</si>
  <si>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</si>
  <si>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</si>
  <si>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</si>
  <si>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</si>
  <si>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</si>
  <si>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</si>
  <si>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</si>
  <si>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</si>
  <si>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</si>
  <si>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</si>
  <si>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</si>
  <si>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</si>
  <si>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</si>
  <si>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</si>
  <si>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</si>
  <si>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</si>
  <si>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</si>
  <si>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</si>
  <si>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</si>
  <si>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</si>
  <si>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</si>
  <si>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</si>
  <si>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</si>
  <si>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</si>
  <si>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</si>
  <si>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</si>
  <si>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</si>
  <si>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</si>
  <si>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</si>
  <si>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</si>
  <si>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</si>
  <si>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</si>
  <si>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</si>
  <si>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</si>
  <si>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</si>
  <si>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</si>
  <si>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</si>
  <si>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</si>
  <si>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</si>
  <si>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</si>
  <si>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</si>
  <si>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</si>
  <si>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</si>
  <si>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</si>
  <si>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</si>
  <si>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</si>
  <si>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</si>
  <si>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</si>
  <si>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</si>
  <si>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</si>
  <si>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</si>
  <si>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</si>
  <si>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</si>
  <si>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</si>
  <si>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</si>
  <si>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</si>
  <si>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</si>
  <si>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</si>
  <si>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</si>
  <si>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</si>
  <si>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</si>
  <si>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</si>
  <si>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</si>
  <si>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</si>
  <si>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</si>
  <si>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</si>
  <si>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</si>
  <si>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</si>
  <si>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</si>
  <si>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</si>
  <si>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</si>
  <si>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</si>
  <si>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</si>
  <si>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</si>
  <si>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</si>
  <si>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</si>
  <si>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</si>
  <si>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</si>
  <si>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</si>
  <si>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</si>
  <si>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</si>
  <si>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</si>
  <si>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</si>
  <si>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</si>
  <si>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</si>
  <si>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</si>
  <si>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</si>
  <si>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</si>
  <si>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</si>
  <si>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</si>
  <si>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</si>
  <si>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</si>
  <si>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</si>
  <si>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</si>
  <si>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</si>
  <si>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</si>
  <si>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</si>
  <si>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</si>
  <si>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</si>
  <si>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</si>
  <si>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</si>
  <si>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</si>
  <si>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</si>
  <si>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</si>
  <si>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</si>
  <si>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</si>
  <si>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</si>
  <si>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</si>
  <si>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</si>
  <si>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</si>
  <si>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</si>
  <si>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</si>
  <si>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</si>
  <si>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</si>
  <si>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</si>
  <si>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</si>
  <si>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</si>
  <si>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</si>
  <si>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</si>
  <si>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</si>
  <si>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</si>
  <si>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</si>
  <si>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</si>
  <si>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</si>
  <si>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</si>
  <si>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</si>
  <si>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</si>
  <si>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</si>
  <si>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</si>
  <si>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</si>
  <si>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</si>
  <si>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</si>
  <si>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</si>
  <si>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</si>
  <si>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</si>
  <si>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</si>
  <si>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</si>
  <si>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</si>
  <si>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</si>
  <si>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</si>
  <si>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</si>
  <si>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</si>
  <si>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</si>
  <si>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</si>
  <si>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</si>
  <si>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</si>
  <si>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</si>
  <si>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</si>
  <si>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</si>
  <si>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</si>
  <si>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</si>
  <si>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</si>
  <si>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</si>
  <si>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</si>
  <si>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</si>
  <si>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</si>
  <si>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</si>
  <si>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</si>
  <si>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</si>
  <si>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</si>
  <si>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</si>
  <si>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</si>
  <si>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</si>
  <si>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</si>
  <si>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</si>
  <si>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</si>
  <si>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</si>
  <si>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</si>
  <si>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</si>
  <si>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</si>
  <si>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</si>
  <si>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</si>
  <si>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</si>
  <si>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</si>
  <si>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</si>
  <si>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</si>
  <si>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</si>
  <si>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</si>
  <si>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</si>
  <si>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</si>
  <si>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</si>
  <si>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</si>
  <si>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</si>
  <si>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</si>
  <si>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</si>
  <si>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</si>
  <si>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</si>
  <si>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PRESUPUESTO AÑO
2021</t>
  </si>
  <si>
    <t xml:space="preserve">  ** Explicación del porqué hacer la erogación proporcionado por cada uno</t>
  </si>
  <si>
    <t>Resumen de observaciones</t>
  </si>
  <si>
    <t>Supervisado</t>
  </si>
  <si>
    <t xml:space="preserve">Cómo se atendio </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</si>
  <si>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</si>
  <si>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</si>
  <si>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</si>
  <si>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</si>
  <si>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</si>
  <si>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</si>
  <si>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</si>
  <si>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</si>
  <si>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</si>
  <si>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</si>
  <si>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</si>
  <si>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</si>
  <si>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</si>
  <si>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</si>
  <si>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</si>
  <si>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</si>
  <si>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</si>
  <si>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</si>
  <si>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</si>
  <si>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</si>
  <si>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</si>
  <si>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</si>
  <si>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</si>
  <si>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</si>
  <si>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</si>
  <si>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</si>
  <si>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</si>
  <si>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</si>
  <si>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</si>
  <si>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</si>
  <si>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</si>
  <si>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</si>
  <si>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</si>
  <si>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</si>
  <si>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</si>
  <si>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</si>
  <si>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</si>
  <si>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</si>
  <si>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</si>
  <si>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</si>
  <si>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</si>
  <si>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</si>
  <si>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</si>
  <si>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</si>
  <si>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</si>
  <si>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</si>
  <si>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</si>
  <si>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</si>
  <si>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</si>
  <si>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</si>
  <si>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</si>
  <si>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</si>
  <si>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</si>
  <si>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</si>
  <si>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</si>
  <si>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</si>
  <si>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</si>
  <si>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</si>
  <si>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</si>
  <si>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</si>
  <si>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</si>
  <si>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</si>
  <si>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</si>
  <si>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</si>
  <si>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</si>
  <si>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</si>
  <si>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</si>
  <si>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</si>
  <si>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</si>
  <si>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</si>
  <si>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</si>
  <si>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</si>
  <si>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</si>
  <si>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</si>
  <si>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</si>
  <si>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</si>
  <si>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</si>
  <si>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</si>
  <si>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</si>
  <si>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</si>
  <si>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</si>
  <si>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</si>
  <si>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</si>
  <si>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</si>
  <si>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</si>
  <si>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</si>
  <si>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</si>
  <si>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</si>
  <si>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</si>
  <si>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</si>
  <si>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</si>
  <si>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</si>
  <si>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</si>
  <si>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</si>
  <si>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</si>
  <si>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</si>
  <si>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</si>
  <si>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</si>
  <si>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</si>
  <si>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</si>
  <si>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</si>
  <si>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</si>
  <si>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</si>
  <si>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</si>
  <si>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</si>
  <si>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</si>
  <si>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</si>
  <si>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</si>
  <si>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</si>
  <si>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</si>
  <si>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</si>
  <si>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</si>
  <si>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</si>
  <si>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</si>
  <si>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</si>
  <si>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</si>
  <si>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</si>
  <si>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</si>
  <si>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</si>
  <si>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</si>
  <si>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</si>
  <si>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</si>
  <si>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</si>
  <si>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</si>
  <si>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</si>
  <si>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</si>
  <si>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</si>
  <si>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</si>
  <si>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</si>
  <si>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</si>
  <si>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</si>
  <si>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</si>
  <si>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</si>
  <si>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</si>
  <si>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</si>
  <si>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</si>
  <si>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</si>
  <si>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</si>
  <si>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</si>
  <si>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</si>
  <si>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</si>
  <si>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</si>
  <si>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</si>
  <si>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</si>
  <si>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</si>
  <si>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</si>
  <si>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</si>
  <si>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</si>
  <si>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</si>
  <si>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</si>
  <si>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</si>
  <si>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</si>
  <si>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</si>
  <si>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</si>
  <si>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</si>
  <si>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</si>
  <si>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</si>
  <si>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</si>
  <si>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</si>
  <si>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</si>
  <si>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</si>
  <si>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</si>
  <si>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</si>
  <si>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</si>
  <si>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</si>
  <si>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</si>
  <si>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</si>
  <si>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</si>
  <si>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</si>
  <si>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</si>
  <si>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</si>
  <si>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</si>
  <si>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</si>
  <si>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</si>
  <si>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</si>
  <si>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</si>
  <si>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</si>
  <si>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</si>
  <si>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</si>
  <si>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</si>
  <si>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</si>
  <si>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</si>
  <si>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</si>
  <si>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</si>
  <si>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</si>
  <si>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</si>
  <si>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</si>
  <si>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</si>
  <si>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</si>
  <si>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</si>
  <si>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</si>
  <si>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</si>
  <si>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</si>
  <si>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</si>
  <si>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</si>
  <si>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</si>
  <si>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</si>
  <si>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</si>
  <si>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</si>
  <si>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</si>
  <si>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</si>
  <si>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</si>
  <si>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</si>
  <si>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</si>
  <si>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</si>
  <si>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</si>
  <si>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</si>
  <si>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</si>
  <si>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</si>
  <si>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</si>
  <si>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</si>
  <si>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</si>
  <si>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</si>
  <si>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</si>
  <si>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</si>
  <si>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</si>
  <si>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</si>
  <si>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</si>
  <si>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</si>
  <si>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</si>
  <si>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</si>
  <si>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</si>
  <si>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</si>
  <si>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</si>
  <si>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</si>
  <si>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</si>
  <si>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</si>
  <si>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</si>
  <si>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</si>
  <si>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</si>
  <si>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</si>
  <si>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</si>
  <si>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</si>
  <si>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</si>
  <si>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</si>
  <si>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</si>
  <si>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</si>
  <si>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</si>
  <si>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</si>
  <si>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</si>
  <si>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</si>
  <si>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</si>
  <si>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</si>
  <si>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</si>
  <si>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</si>
  <si>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</si>
  <si>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</si>
  <si>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</si>
  <si>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</si>
  <si>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</si>
  <si>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</si>
  <si>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</si>
  <si>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</si>
  <si>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</si>
  <si>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</si>
  <si>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</si>
  <si>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</si>
  <si>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</si>
  <si>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</si>
  <si>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</si>
  <si>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</si>
  <si>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</si>
  <si>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</si>
  <si>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</si>
  <si>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</si>
  <si>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</si>
  <si>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</si>
  <si>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</si>
  <si>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</si>
  <si>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</si>
  <si>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</si>
  <si>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</si>
  <si>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</si>
  <si>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</si>
  <si>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</si>
  <si>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</si>
  <si>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</si>
  <si>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</si>
  <si>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</si>
  <si>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</si>
  <si>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</si>
  <si>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</si>
  <si>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</si>
  <si>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</si>
  <si>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</si>
  <si>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</si>
  <si>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</si>
  <si>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</si>
  <si>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</si>
  <si>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</si>
  <si>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</si>
  <si>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</si>
  <si>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</si>
  <si>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</si>
  <si>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</si>
  <si>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</si>
  <si>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</si>
  <si>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</si>
  <si>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</si>
  <si>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</si>
  <si>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</si>
  <si>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Cámara de Bancos</t>
  </si>
  <si>
    <t xml:space="preserve">Observaciones
recibidas </t>
  </si>
  <si>
    <t>Se amplía la información.</t>
  </si>
  <si>
    <t>Temas</t>
  </si>
  <si>
    <t>Remuneraciones, servicios, capacitación, bienes intangibles e indemnizaciones.</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</si>
  <si>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</si>
  <si>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</si>
  <si>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</si>
  <si>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</si>
  <si>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</si>
  <si>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</si>
  <si>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</si>
  <si>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</si>
  <si>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</si>
  <si>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</si>
  <si>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</si>
  <si>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</si>
  <si>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</si>
  <si>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</si>
  <si>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</si>
  <si>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</si>
  <si>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</si>
  <si>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</si>
  <si>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</si>
  <si>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Presupuesto de la Superintendencia General de Seguros para el año 2022</t>
  </si>
  <si>
    <t>Servicios Médicos</t>
  </si>
  <si>
    <t>El rubro incrementa considerablemente, están adquiriendo algún sistema y qué beneficios tendremos los entes supervisados?</t>
  </si>
  <si>
    <t>Qué tipo de sistemas desarrollan? Cómo benefician el funcionamiento del mercado de seguros?</t>
  </si>
  <si>
    <t xml:space="preserve">Para el 2022, se presenta un crecimiento importante en la partida debido a que una parte del desarrollo de proyectos tecnológicos relacionados con los servicios tecnológicos BCCR se está incluyendo en este rubro (reclasificación de partida presupuestaria), específicamente para los siguientes proyecto:                            Proyecto Estadísticas:   este proyecto está dirigido a mejorar la información estadística del mercado de seguros disponible para el público, entre sus beneficios están:  mayor cantidad de información sobre el mercado, más oportunidad en la generación de la información, mejor presentación, facilidades para el usos y procesamiento de la información de parte de los usuarios, mejor comunicación con la SUGESE para el tema.
Proyecto de supervisión consolida: viene a dar cumplimiento a las nuevas competencias que se dio a las superintendencias para la supervisión de grupos financieros, lo que promueve la estabilidad del sistema financiero integralmente y protege al consumidor financiero
Proyecto NIIF 17:  con este proyecto el mercado de seguros costarricense tendrá mejor información de las entidades participantes, acorde a estándares internacionales, transparente y comparable, además permite al país cumplir con compromisos con organismos internacionales y contribuye a la inversión extranjera.
Proyecto Transformación Digital: Dentro de los principales beneficios para la industria de seguros (supervisados) y consumidor financiero, se identifica el diseño e implementación de una herramienta tecnológica que permita mejorar la experiencia de atención del consumidor financiero mediante el uso de la tecnología, así como optimizar los procesos internos de las Superintendencias con herramientas digitales que se traduzcan en mayores eficiencias en el uso del recurso humano destinado a la atención del consumidor, una mayor agilidad en los procesos de comunicación interna requerida con los supervisados para la atención del consumidor, sumado a la generación de información estadística relevante que sea de utilidad tanto para el consumidor, como para el ejercicio de las potestades de supervisión en materia de conducta de negocio.
</t>
  </si>
  <si>
    <t>SUGESE mantiene una plataforma de servicios para trámites de las entidades supervisadas y en algunos casos para el público que  agiliza el servicio y lo hace más transparente y seguro para el usuario, estos servicios requieren mantenimiento continuo para un buena atención al cliente y para solucionar cualquier incidente que se presente, además a partir de su uso, tanto de la SUGESE como de los usuarios externos se detectan mejoras que son incorporadas las servicio en beneficio del usuario.  El mantenimiento de esos servicios es fundamental para evitar el uso del papel en los trámites, así como la presencialidad.
Dentro de estos servicios se encuentran: Tràmite de Roles, Expediente de Supervisiòn, Registro único de beneficiarios, registro de productos, registro de intermediarios de seguros, sistema hechos relevantes, constancias y certificaciones, trámites de denuncias.</t>
  </si>
  <si>
    <t xml:space="preserve">Presupuesto para aprobación </t>
  </si>
  <si>
    <t xml:space="preserve">Observaciones recibidas </t>
  </si>
  <si>
    <t xml:space="preserve">Cómo se atendió </t>
  </si>
  <si>
    <t>Bac Corredora de Seguros S.A</t>
  </si>
  <si>
    <t>Servicio de desarrollo de sistemas informáticos y bienes intangibles</t>
  </si>
  <si>
    <t>Se amplia la información de la partidas.</t>
  </si>
  <si>
    <t>OBSERVACIONES DE SUPERVISADOS</t>
  </si>
  <si>
    <t>ANÁLISIS DE LAS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</si>
</sst>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8"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
      <sz val="10"/>
      <color theme="1"/>
      <name val="Arial"/>
      <family val="2"/>
    </font>
    <font>
      <b/>
      <sz val="10"/>
      <color theme="1"/>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
      <left style="double">
        <color rgb="FF0070C0"/>
      </left>
      <right style="double">
        <color rgb="FF0070C0"/>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double">
        <color rgb="FF0070C0"/>
      </left>
      <right/>
      <top style="double">
        <color rgb="FF0070C0"/>
      </top>
      <bottom style="double">
        <color rgb="FF0070C0"/>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117">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10" fontId="8" fillId="5" borderId="3" xfId="1" applyNumberFormat="1"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2" fillId="0" borderId="0" xfId="0" applyFont="1" applyAlignment="1">
      <alignment horizontal="center" vertical="top"/>
    </xf>
    <xf numFmtId="0" fontId="10" fillId="0" borderId="0" xfId="0" applyFont="1"/>
    <xf numFmtId="10" fontId="2" fillId="0" borderId="0" xfId="1" applyNumberFormat="1"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0" fontId="15" fillId="7" borderId="8" xfId="23" applyFont="1" applyFill="1" applyBorder="1" applyAlignment="1">
      <alignment horizontal="center" vertical="center"/>
    </xf>
    <xf numFmtId="0" fontId="0" fillId="0" borderId="8" xfId="0" applyFont="1" applyBorder="1" applyAlignment="1">
      <alignment vertical="center" wrapText="1"/>
    </xf>
    <xf numFmtId="10" fontId="5" fillId="0" borderId="12" xfId="1" applyNumberFormat="1" applyFont="1" applyBorder="1" applyAlignment="1" applyProtection="1">
      <alignment horizontal="center" vertical="center" wrapText="1"/>
      <protection locked="0"/>
    </xf>
    <xf numFmtId="10" fontId="8" fillId="5" borderId="12" xfId="1"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49" fontId="7" fillId="5" borderId="9" xfId="0" applyNumberFormat="1" applyFont="1" applyFill="1" applyBorder="1" applyAlignment="1" applyProtection="1">
      <alignment horizontal="center" vertical="center"/>
    </xf>
    <xf numFmtId="0" fontId="7" fillId="5" borderId="10"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166" fontId="8" fillId="5" borderId="11" xfId="0" applyNumberFormat="1" applyFont="1" applyFill="1" applyBorder="1" applyAlignment="1" applyProtection="1">
      <alignment horizontal="right" vertical="center" wrapText="1"/>
    </xf>
    <xf numFmtId="166" fontId="8" fillId="5" borderId="9" xfId="0" applyNumberFormat="1" applyFont="1" applyFill="1" applyBorder="1" applyAlignment="1" applyProtection="1">
      <alignment horizontal="right" vertical="center" wrapText="1"/>
    </xf>
    <xf numFmtId="10" fontId="8" fillId="5" borderId="12" xfId="1" applyNumberFormat="1" applyFont="1" applyFill="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2" xfId="0" applyFont="1" applyBorder="1" applyAlignment="1" applyProtection="1">
      <alignment vertical="center" wrapText="1"/>
    </xf>
    <xf numFmtId="0" fontId="9" fillId="0" borderId="13" xfId="0" applyFont="1" applyBorder="1" applyAlignment="1" applyProtection="1">
      <alignment vertical="center" wrapText="1"/>
    </xf>
    <xf numFmtId="166" fontId="5" fillId="0" borderId="9" xfId="0" applyNumberFormat="1" applyFont="1" applyBorder="1" applyAlignment="1" applyProtection="1">
      <alignment vertical="center" wrapText="1"/>
    </xf>
    <xf numFmtId="10" fontId="5" fillId="0" borderId="12" xfId="1" applyNumberFormat="1" applyFont="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10" fontId="8" fillId="5" borderId="9" xfId="1" applyNumberFormat="1" applyFont="1" applyFill="1" applyBorder="1" applyAlignment="1" applyProtection="1">
      <alignment horizontal="center" vertical="center" wrapText="1"/>
    </xf>
    <xf numFmtId="0" fontId="9" fillId="0" borderId="14" xfId="0" applyFont="1" applyBorder="1" applyAlignment="1" applyProtection="1">
      <alignment vertical="center" wrapText="1"/>
    </xf>
    <xf numFmtId="166" fontId="9" fillId="0" borderId="9" xfId="0" applyNumberFormat="1" applyFont="1" applyBorder="1" applyAlignment="1" applyProtection="1">
      <alignment vertical="center" wrapText="1"/>
    </xf>
    <xf numFmtId="0" fontId="9" fillId="0" borderId="0" xfId="0" applyFont="1" applyAlignment="1">
      <alignment vertical="center" wrapText="1"/>
    </xf>
    <xf numFmtId="166" fontId="8" fillId="5" borderId="16" xfId="0" applyNumberFormat="1" applyFont="1" applyFill="1" applyBorder="1" applyAlignment="1">
      <alignment horizontal="right" vertical="center" wrapText="1"/>
    </xf>
    <xf numFmtId="166" fontId="8" fillId="6" borderId="16" xfId="0" applyNumberFormat="1" applyFont="1" applyFill="1" applyBorder="1" applyAlignment="1">
      <alignment horizontal="right" vertical="center" wrapText="1"/>
    </xf>
    <xf numFmtId="0" fontId="17" fillId="6" borderId="0" xfId="23" applyFont="1" applyFill="1"/>
    <xf numFmtId="0" fontId="16" fillId="6" borderId="0" xfId="23" applyFont="1" applyFill="1"/>
    <xf numFmtId="0" fontId="8" fillId="2" borderId="17"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10" fontId="5" fillId="0" borderId="12" xfId="1" applyNumberFormat="1" applyFont="1" applyBorder="1" applyAlignment="1" applyProtection="1">
      <alignment horizontal="left" vertical="center" wrapText="1"/>
    </xf>
    <xf numFmtId="10" fontId="5" fillId="0" borderId="12" xfId="1" applyNumberFormat="1" applyFont="1" applyBorder="1" applyAlignment="1" applyProtection="1">
      <alignment horizontal="left" vertical="top" wrapText="1"/>
    </xf>
    <xf numFmtId="10" fontId="5" fillId="0" borderId="12" xfId="1" applyNumberFormat="1" applyFont="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Alignment="1">
      <alignment horizontal="left" vertical="top" wrapText="1"/>
    </xf>
    <xf numFmtId="0" fontId="6" fillId="0" borderId="0" xfId="0" applyFont="1" applyAlignment="1">
      <alignment horizontal="center" vertical="center" wrapText="1"/>
    </xf>
    <xf numFmtId="0" fontId="11" fillId="0" borderId="0" xfId="0" applyFont="1" applyAlignment="1">
      <alignment horizontal="left" vertical="top" wrapText="1"/>
    </xf>
    <xf numFmtId="0" fontId="0" fillId="0" borderId="0" xfId="0" applyFont="1" applyAlignment="1">
      <alignment horizontal="left" vertical="top" wrapText="1"/>
    </xf>
    <xf numFmtId="0" fontId="15" fillId="7" borderId="8" xfId="23" applyFont="1" applyFill="1" applyBorder="1" applyAlignment="1">
      <alignment horizontal="center" vertical="center"/>
    </xf>
    <xf numFmtId="0" fontId="7" fillId="2" borderId="15" xfId="0" applyFont="1" applyFill="1" applyBorder="1" applyAlignment="1">
      <alignment horizontal="center" vertical="center"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899583</xdr:colOff>
      <xdr:row>0</xdr:row>
      <xdr:rowOff>42334</xdr:rowOff>
    </xdr:from>
    <xdr:to>
      <xdr:col>9</xdr:col>
      <xdr:colOff>359834</xdr:colOff>
      <xdr:row>5</xdr:row>
      <xdr:rowOff>211668</xdr:rowOff>
    </xdr:to>
    <xdr:pic>
      <xdr:nvPicPr>
        <xdr:cNvPr id="3" name="1 Imagen" descr="Descripción: logo sugese reducido.jpg">
          <a:extLst>
            <a:ext uri="{FF2B5EF4-FFF2-40B4-BE49-F238E27FC236}">
              <a16:creationId xmlns:a16="http://schemas.microsoft.com/office/drawing/2014/main" id="{0E92C0AC-538A-4049-B108-3DD471E17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0" y="42334"/>
          <a:ext cx="2275417" cy="1068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22" customWidth="1"/>
    <col min="2" max="2" width="8.85546875" style="26" customWidth="1"/>
    <col min="3" max="3" width="43.7109375" style="24" customWidth="1"/>
    <col min="4" max="4" width="18" style="24" bestFit="1" customWidth="1"/>
    <col min="5" max="5" width="61.7109375" style="24" customWidth="1"/>
    <col min="6" max="7" width="15.140625" style="24" customWidth="1"/>
    <col min="8" max="8" width="12.7109375" style="24" customWidth="1"/>
    <col min="9" max="9" width="12.7109375" style="22" customWidth="1"/>
    <col min="10" max="11" width="37.7109375" style="22" customWidth="1"/>
    <col min="12" max="17" width="43.7109375" style="22" customWidth="1"/>
    <col min="18" max="16384" width="11.42578125" style="22"/>
  </cols>
  <sheetData>
    <row r="1" spans="2:17" s="23" customFormat="1" ht="15" x14ac:dyDescent="0.2">
      <c r="B1" s="27"/>
      <c r="E1" s="23" t="s">
        <v>227</v>
      </c>
    </row>
    <row r="2" spans="2:17" s="23" customFormat="1" ht="35.450000000000003" customHeight="1" x14ac:dyDescent="0.2">
      <c r="B2" s="106" t="s">
        <v>228</v>
      </c>
      <c r="C2" s="107"/>
      <c r="D2" s="107"/>
      <c r="E2" s="107"/>
      <c r="F2" s="107"/>
      <c r="G2" s="107"/>
      <c r="H2" s="107"/>
      <c r="I2" s="107"/>
    </row>
    <row r="3" spans="2:17" x14ac:dyDescent="0.2">
      <c r="B3" s="108"/>
      <c r="C3" s="108"/>
      <c r="D3" s="108"/>
      <c r="E3" s="108"/>
      <c r="F3" s="108"/>
      <c r="G3" s="108"/>
      <c r="H3" s="108"/>
      <c r="I3" s="108"/>
    </row>
    <row r="4" spans="2:17" ht="7.5" customHeight="1" thickBot="1" x14ac:dyDescent="0.25">
      <c r="B4" s="28"/>
      <c r="C4" s="25"/>
      <c r="D4" s="25"/>
      <c r="E4" s="25"/>
      <c r="F4" s="29"/>
      <c r="G4" s="29"/>
      <c r="H4" s="29"/>
    </row>
    <row r="5" spans="2:17" ht="43.5" customHeight="1" thickTop="1" thickBot="1" x14ac:dyDescent="0.25">
      <c r="B5" s="49" t="s">
        <v>0</v>
      </c>
      <c r="C5" s="52" t="s">
        <v>1</v>
      </c>
      <c r="D5" s="52" t="s">
        <v>229</v>
      </c>
      <c r="E5" s="52" t="s">
        <v>2</v>
      </c>
      <c r="F5" s="51" t="s">
        <v>3</v>
      </c>
      <c r="G5" s="53" t="s">
        <v>4</v>
      </c>
      <c r="H5" s="50" t="s">
        <v>5</v>
      </c>
      <c r="I5" s="50" t="s">
        <v>6</v>
      </c>
      <c r="J5" s="52" t="s">
        <v>230</v>
      </c>
      <c r="K5" s="69" t="s">
        <v>231</v>
      </c>
      <c r="L5" s="57" t="s">
        <v>232</v>
      </c>
      <c r="M5" s="57" t="s">
        <v>233</v>
      </c>
      <c r="N5" s="57" t="s">
        <v>234</v>
      </c>
      <c r="O5" s="57" t="s">
        <v>235</v>
      </c>
      <c r="P5" s="57" t="s">
        <v>236</v>
      </c>
      <c r="Q5" s="57" t="s">
        <v>237</v>
      </c>
    </row>
    <row r="6" spans="2:17" ht="19.5" hidden="1" customHeight="1" thickTop="1" x14ac:dyDescent="0.2">
      <c r="B6" s="45" t="s">
        <v>7</v>
      </c>
      <c r="C6" s="46" t="s">
        <v>8</v>
      </c>
      <c r="D6" s="66"/>
      <c r="E6" s="46"/>
      <c r="F6" s="47">
        <f>SUM(F7:F7)</f>
        <v>0</v>
      </c>
      <c r="G6" s="47">
        <f>+G7</f>
        <v>0</v>
      </c>
      <c r="H6" s="47">
        <f>+H7</f>
        <v>0</v>
      </c>
      <c r="I6" s="48" t="e">
        <f>+I7</f>
        <v>#DIV/0!</v>
      </c>
      <c r="J6" s="55"/>
      <c r="K6" s="55"/>
      <c r="L6" s="55"/>
      <c r="M6" s="55"/>
      <c r="N6" s="55"/>
      <c r="O6" s="55"/>
      <c r="P6" s="55"/>
      <c r="Q6" s="55"/>
    </row>
    <row r="7" spans="2:17" ht="66" customHeight="1" thickTop="1" x14ac:dyDescent="0.2">
      <c r="B7" s="73" t="s">
        <v>9</v>
      </c>
      <c r="C7" s="39" t="s">
        <v>10</v>
      </c>
      <c r="D7" s="64" t="s">
        <v>238</v>
      </c>
      <c r="E7" s="39" t="s">
        <v>11</v>
      </c>
      <c r="F7" s="40">
        <v>0</v>
      </c>
      <c r="G7" s="40">
        <v>0</v>
      </c>
      <c r="H7" s="40">
        <f>+F7-G7</f>
        <v>0</v>
      </c>
      <c r="I7" s="41" t="e">
        <f>+F7/G7-1</f>
        <v>#DIV/0!</v>
      </c>
      <c r="J7" s="39" t="s">
        <v>239</v>
      </c>
      <c r="K7" s="39" t="s">
        <v>240</v>
      </c>
      <c r="L7" s="39"/>
      <c r="M7" s="39" t="s">
        <v>241</v>
      </c>
      <c r="N7" s="39" t="s">
        <v>241</v>
      </c>
      <c r="O7" s="39" t="s">
        <v>242</v>
      </c>
      <c r="P7" s="39" t="s">
        <v>243</v>
      </c>
      <c r="Q7" s="39" t="s">
        <v>244</v>
      </c>
    </row>
    <row r="8" spans="2:17" ht="66" customHeight="1" x14ac:dyDescent="0.2">
      <c r="B8" s="73" t="s">
        <v>199</v>
      </c>
      <c r="C8" s="39" t="s">
        <v>200</v>
      </c>
      <c r="D8" s="64" t="s">
        <v>245</v>
      </c>
      <c r="E8" s="39" t="s">
        <v>201</v>
      </c>
      <c r="F8" s="40"/>
      <c r="G8" s="40"/>
      <c r="H8" s="40"/>
      <c r="I8" s="41"/>
      <c r="J8" s="39"/>
      <c r="K8" s="39"/>
      <c r="L8" s="39"/>
      <c r="M8" s="39"/>
      <c r="N8" s="39"/>
      <c r="O8" s="39"/>
      <c r="P8" s="39"/>
      <c r="Q8" s="39" t="s">
        <v>246</v>
      </c>
    </row>
    <row r="9" spans="2:17" ht="69" customHeight="1" x14ac:dyDescent="0.2">
      <c r="B9" s="73" t="s">
        <v>12</v>
      </c>
      <c r="C9" s="39" t="s">
        <v>13</v>
      </c>
      <c r="D9" s="64" t="s">
        <v>245</v>
      </c>
      <c r="E9" s="39" t="s">
        <v>14</v>
      </c>
      <c r="F9" s="40">
        <v>0</v>
      </c>
      <c r="G9" s="40">
        <v>0</v>
      </c>
      <c r="H9" s="40">
        <f t="shared" ref="H9:H25" si="0">+F9-G9</f>
        <v>0</v>
      </c>
      <c r="I9" s="41" t="e">
        <f t="shared" ref="I9:I72" si="1">+F9/G9-1</f>
        <v>#DIV/0!</v>
      </c>
      <c r="J9" s="39" t="s">
        <v>247</v>
      </c>
      <c r="K9" s="39"/>
      <c r="L9" s="39" t="s">
        <v>248</v>
      </c>
      <c r="M9" s="39" t="s">
        <v>248</v>
      </c>
      <c r="N9" s="39" t="s">
        <v>248</v>
      </c>
      <c r="O9" s="39" t="s">
        <v>249</v>
      </c>
      <c r="P9" s="39" t="s">
        <v>250</v>
      </c>
      <c r="Q9" s="39" t="s">
        <v>251</v>
      </c>
    </row>
    <row r="10" spans="2:17" ht="62.45" customHeight="1" x14ac:dyDescent="0.2">
      <c r="B10" s="73" t="s">
        <v>15</v>
      </c>
      <c r="C10" s="39" t="s">
        <v>16</v>
      </c>
      <c r="D10" s="64" t="s">
        <v>245</v>
      </c>
      <c r="E10" s="39" t="s">
        <v>17</v>
      </c>
      <c r="F10" s="40">
        <v>0</v>
      </c>
      <c r="G10" s="40">
        <v>0</v>
      </c>
      <c r="H10" s="40">
        <f t="shared" si="0"/>
        <v>0</v>
      </c>
      <c r="I10" s="41" t="e">
        <f t="shared" si="1"/>
        <v>#DIV/0!</v>
      </c>
      <c r="J10" s="39" t="s">
        <v>252</v>
      </c>
      <c r="K10" s="39"/>
      <c r="L10" s="39" t="s">
        <v>253</v>
      </c>
      <c r="M10" s="39" t="s">
        <v>254</v>
      </c>
      <c r="N10" s="39" t="s">
        <v>254</v>
      </c>
      <c r="O10" s="39" t="s">
        <v>255</v>
      </c>
      <c r="P10" s="39" t="s">
        <v>256</v>
      </c>
      <c r="Q10" s="39" t="s">
        <v>14</v>
      </c>
    </row>
    <row r="11" spans="2:17" ht="75" customHeight="1" x14ac:dyDescent="0.2">
      <c r="B11" s="73" t="s">
        <v>257</v>
      </c>
      <c r="C11" s="39" t="s">
        <v>258</v>
      </c>
      <c r="D11" s="64" t="s">
        <v>245</v>
      </c>
      <c r="E11" s="39" t="s">
        <v>259</v>
      </c>
      <c r="F11" s="40">
        <v>0</v>
      </c>
      <c r="G11" s="40">
        <v>0</v>
      </c>
      <c r="H11" s="40">
        <f t="shared" si="0"/>
        <v>0</v>
      </c>
      <c r="I11" s="41" t="e">
        <f t="shared" si="1"/>
        <v>#DIV/0!</v>
      </c>
      <c r="J11" s="39" t="s">
        <v>260</v>
      </c>
      <c r="K11" s="39"/>
      <c r="L11" s="39" t="s">
        <v>261</v>
      </c>
      <c r="M11" s="39" t="s">
        <v>261</v>
      </c>
      <c r="N11" s="39" t="s">
        <v>261</v>
      </c>
      <c r="O11" s="39" t="s">
        <v>261</v>
      </c>
      <c r="P11" s="39" t="s">
        <v>262</v>
      </c>
      <c r="Q11" s="39" t="s">
        <v>261</v>
      </c>
    </row>
    <row r="12" spans="2:17" ht="75" customHeight="1" x14ac:dyDescent="0.2">
      <c r="B12" s="73" t="s">
        <v>18</v>
      </c>
      <c r="C12" s="39" t="s">
        <v>19</v>
      </c>
      <c r="D12" s="64" t="s">
        <v>238</v>
      </c>
      <c r="E12" s="39" t="s">
        <v>20</v>
      </c>
      <c r="F12" s="40">
        <v>0</v>
      </c>
      <c r="G12" s="40">
        <v>0</v>
      </c>
      <c r="H12" s="40">
        <f t="shared" si="0"/>
        <v>0</v>
      </c>
      <c r="I12" s="41" t="e">
        <f t="shared" si="1"/>
        <v>#DIV/0!</v>
      </c>
      <c r="J12" s="39"/>
      <c r="K12" s="39" t="s">
        <v>263</v>
      </c>
      <c r="L12" s="39"/>
      <c r="M12" s="39"/>
      <c r="N12" s="39"/>
      <c r="O12" s="39"/>
      <c r="P12" s="39"/>
      <c r="Q12" s="39"/>
    </row>
    <row r="13" spans="2:17" ht="75" customHeight="1" x14ac:dyDescent="0.2">
      <c r="B13" s="73" t="s">
        <v>21</v>
      </c>
      <c r="C13" s="39" t="s">
        <v>22</v>
      </c>
      <c r="D13" s="64" t="s">
        <v>238</v>
      </c>
      <c r="E13" s="39" t="s">
        <v>23</v>
      </c>
      <c r="F13" s="40">
        <v>0</v>
      </c>
      <c r="G13" s="40">
        <v>0</v>
      </c>
      <c r="H13" s="40">
        <f t="shared" si="0"/>
        <v>0</v>
      </c>
      <c r="I13" s="41" t="e">
        <f t="shared" si="1"/>
        <v>#DIV/0!</v>
      </c>
      <c r="J13" s="39"/>
      <c r="K13" s="39" t="s">
        <v>264</v>
      </c>
      <c r="L13" s="39"/>
      <c r="M13" s="39"/>
      <c r="N13" s="39"/>
      <c r="O13" s="39"/>
      <c r="P13" s="39"/>
      <c r="Q13" s="39"/>
    </row>
    <row r="14" spans="2:17" ht="75" customHeight="1" x14ac:dyDescent="0.2">
      <c r="B14" s="73" t="s">
        <v>24</v>
      </c>
      <c r="C14" s="39" t="s">
        <v>25</v>
      </c>
      <c r="D14" s="64" t="s">
        <v>238</v>
      </c>
      <c r="E14" s="39" t="s">
        <v>26</v>
      </c>
      <c r="F14" s="40">
        <v>0</v>
      </c>
      <c r="G14" s="40">
        <v>0</v>
      </c>
      <c r="H14" s="40">
        <f t="shared" si="0"/>
        <v>0</v>
      </c>
      <c r="I14" s="41" t="e">
        <f t="shared" si="1"/>
        <v>#DIV/0!</v>
      </c>
      <c r="J14" s="39"/>
      <c r="K14" s="39" t="s">
        <v>265</v>
      </c>
      <c r="L14" s="39"/>
      <c r="M14" s="39"/>
      <c r="N14" s="39"/>
      <c r="O14" s="39"/>
      <c r="P14" s="39"/>
      <c r="Q14" s="39"/>
    </row>
    <row r="15" spans="2:17" ht="75" customHeight="1" x14ac:dyDescent="0.2">
      <c r="B15" s="73" t="s">
        <v>27</v>
      </c>
      <c r="C15" s="39" t="s">
        <v>28</v>
      </c>
      <c r="D15" s="64" t="s">
        <v>238</v>
      </c>
      <c r="E15" s="39" t="s">
        <v>29</v>
      </c>
      <c r="F15" s="40">
        <v>0</v>
      </c>
      <c r="G15" s="40">
        <v>0</v>
      </c>
      <c r="H15" s="40">
        <f t="shared" si="0"/>
        <v>0</v>
      </c>
      <c r="I15" s="41" t="e">
        <f t="shared" si="1"/>
        <v>#DIV/0!</v>
      </c>
      <c r="J15" s="39"/>
      <c r="K15" s="39" t="s">
        <v>266</v>
      </c>
      <c r="L15" s="39"/>
      <c r="M15" s="39"/>
      <c r="N15" s="39"/>
      <c r="O15" s="39"/>
      <c r="P15" s="39"/>
      <c r="Q15" s="39"/>
    </row>
    <row r="16" spans="2:17" ht="75" customHeight="1" x14ac:dyDescent="0.2">
      <c r="B16" s="73" t="s">
        <v>30</v>
      </c>
      <c r="C16" s="39" t="s">
        <v>31</v>
      </c>
      <c r="D16" s="64" t="s">
        <v>238</v>
      </c>
      <c r="E16" s="39" t="s">
        <v>32</v>
      </c>
      <c r="F16" s="40">
        <v>0</v>
      </c>
      <c r="G16" s="40">
        <v>0</v>
      </c>
      <c r="H16" s="40">
        <f t="shared" si="0"/>
        <v>0</v>
      </c>
      <c r="I16" s="41" t="e">
        <f t="shared" si="1"/>
        <v>#DIV/0!</v>
      </c>
      <c r="J16" s="39"/>
      <c r="K16" s="39" t="s">
        <v>267</v>
      </c>
      <c r="L16" s="39"/>
      <c r="M16" s="39"/>
      <c r="N16" s="39"/>
      <c r="O16" s="39"/>
      <c r="P16" s="39"/>
      <c r="Q16" s="39"/>
    </row>
    <row r="17" spans="2:17" ht="86.25" customHeight="1" x14ac:dyDescent="0.2">
      <c r="B17" s="73" t="s">
        <v>33</v>
      </c>
      <c r="C17" s="39" t="s">
        <v>34</v>
      </c>
      <c r="D17" s="64" t="s">
        <v>238</v>
      </c>
      <c r="E17" s="39" t="s">
        <v>35</v>
      </c>
      <c r="F17" s="40">
        <v>0</v>
      </c>
      <c r="G17" s="40">
        <v>0</v>
      </c>
      <c r="H17" s="40">
        <f t="shared" si="0"/>
        <v>0</v>
      </c>
      <c r="I17" s="41" t="e">
        <f t="shared" si="1"/>
        <v>#DIV/0!</v>
      </c>
      <c r="J17" s="39" t="s">
        <v>268</v>
      </c>
      <c r="K17" s="39" t="s">
        <v>269</v>
      </c>
      <c r="L17" s="39"/>
      <c r="M17" s="39" t="s">
        <v>270</v>
      </c>
      <c r="N17" s="39" t="s">
        <v>270</v>
      </c>
      <c r="O17" s="39" t="s">
        <v>270</v>
      </c>
      <c r="P17" s="39" t="s">
        <v>270</v>
      </c>
      <c r="Q17" s="39" t="s">
        <v>270</v>
      </c>
    </row>
    <row r="18" spans="2:17" ht="86.25" customHeight="1" x14ac:dyDescent="0.2">
      <c r="B18" s="73" t="s">
        <v>36</v>
      </c>
      <c r="C18" s="39" t="s">
        <v>37</v>
      </c>
      <c r="D18" s="64" t="s">
        <v>238</v>
      </c>
      <c r="E18" s="39" t="s">
        <v>38</v>
      </c>
      <c r="F18" s="40">
        <v>0</v>
      </c>
      <c r="G18" s="40">
        <v>0</v>
      </c>
      <c r="H18" s="40">
        <f t="shared" si="0"/>
        <v>0</v>
      </c>
      <c r="I18" s="41" t="e">
        <f t="shared" si="1"/>
        <v>#DIV/0!</v>
      </c>
      <c r="J18" s="39"/>
      <c r="K18" s="39" t="s">
        <v>271</v>
      </c>
      <c r="L18" s="39"/>
      <c r="M18" s="39"/>
      <c r="N18" s="39"/>
      <c r="O18" s="39"/>
      <c r="P18" s="39"/>
      <c r="Q18" s="39"/>
    </row>
    <row r="19" spans="2:17" ht="86.25" customHeight="1" x14ac:dyDescent="0.2">
      <c r="B19" s="73" t="s">
        <v>39</v>
      </c>
      <c r="C19" s="39" t="s">
        <v>40</v>
      </c>
      <c r="D19" s="64" t="s">
        <v>238</v>
      </c>
      <c r="E19" s="39" t="s">
        <v>41</v>
      </c>
      <c r="F19" s="40">
        <v>0</v>
      </c>
      <c r="G19" s="40">
        <v>0</v>
      </c>
      <c r="H19" s="40">
        <f t="shared" si="0"/>
        <v>0</v>
      </c>
      <c r="I19" s="41" t="e">
        <f t="shared" si="1"/>
        <v>#DIV/0!</v>
      </c>
      <c r="J19" s="39"/>
      <c r="K19" s="39" t="s">
        <v>272</v>
      </c>
      <c r="L19" s="39"/>
      <c r="M19" s="39"/>
      <c r="N19" s="39"/>
      <c r="O19" s="39"/>
      <c r="P19" s="39"/>
      <c r="Q19" s="39"/>
    </row>
    <row r="20" spans="2:17" ht="86.25" customHeight="1" x14ac:dyDescent="0.2">
      <c r="B20" s="73" t="s">
        <v>42</v>
      </c>
      <c r="C20" s="39" t="s">
        <v>43</v>
      </c>
      <c r="D20" s="64" t="s">
        <v>238</v>
      </c>
      <c r="E20" s="39" t="s">
        <v>44</v>
      </c>
      <c r="F20" s="40">
        <v>0</v>
      </c>
      <c r="G20" s="40">
        <v>0</v>
      </c>
      <c r="H20" s="40">
        <f t="shared" si="0"/>
        <v>0</v>
      </c>
      <c r="I20" s="41" t="e">
        <f t="shared" si="1"/>
        <v>#DIV/0!</v>
      </c>
      <c r="J20" s="39"/>
      <c r="K20" s="39" t="s">
        <v>273</v>
      </c>
      <c r="L20" s="39"/>
      <c r="M20" s="39"/>
      <c r="N20" s="39"/>
      <c r="O20" s="39"/>
      <c r="P20" s="39"/>
      <c r="Q20" s="39"/>
    </row>
    <row r="21" spans="2:17" ht="86.25" customHeight="1" x14ac:dyDescent="0.2">
      <c r="B21" s="73" t="s">
        <v>45</v>
      </c>
      <c r="C21" s="39" t="s">
        <v>46</v>
      </c>
      <c r="D21" s="64" t="s">
        <v>238</v>
      </c>
      <c r="E21" s="39" t="s">
        <v>47</v>
      </c>
      <c r="F21" s="40">
        <v>0</v>
      </c>
      <c r="G21" s="40">
        <v>0</v>
      </c>
      <c r="H21" s="40">
        <f t="shared" si="0"/>
        <v>0</v>
      </c>
      <c r="I21" s="41" t="e">
        <f t="shared" si="1"/>
        <v>#DIV/0!</v>
      </c>
      <c r="J21" s="39"/>
      <c r="K21" s="39" t="s">
        <v>271</v>
      </c>
      <c r="L21" s="39"/>
      <c r="M21" s="39"/>
      <c r="N21" s="39"/>
      <c r="O21" s="39"/>
      <c r="P21" s="39"/>
      <c r="Q21" s="39"/>
    </row>
    <row r="22" spans="2:17" ht="86.25" customHeight="1" x14ac:dyDescent="0.2">
      <c r="B22" s="73" t="s">
        <v>48</v>
      </c>
      <c r="C22" s="39" t="s">
        <v>49</v>
      </c>
      <c r="D22" s="64" t="s">
        <v>238</v>
      </c>
      <c r="E22" s="39" t="s">
        <v>50</v>
      </c>
      <c r="F22" s="40">
        <v>0</v>
      </c>
      <c r="G22" s="40">
        <v>0</v>
      </c>
      <c r="H22" s="40">
        <f t="shared" si="0"/>
        <v>0</v>
      </c>
      <c r="I22" s="41" t="e">
        <f t="shared" si="1"/>
        <v>#DIV/0!</v>
      </c>
      <c r="J22" s="39"/>
      <c r="K22" s="39" t="s">
        <v>274</v>
      </c>
      <c r="L22" s="39"/>
      <c r="M22" s="39"/>
      <c r="N22" s="39"/>
      <c r="O22" s="39"/>
      <c r="P22" s="39"/>
      <c r="Q22" s="39"/>
    </row>
    <row r="23" spans="2:17" ht="86.25" customHeight="1" x14ac:dyDescent="0.2">
      <c r="B23" s="73" t="s">
        <v>51</v>
      </c>
      <c r="C23" s="39" t="s">
        <v>52</v>
      </c>
      <c r="D23" s="64" t="s">
        <v>238</v>
      </c>
      <c r="E23" s="39" t="s">
        <v>53</v>
      </c>
      <c r="F23" s="40">
        <v>0</v>
      </c>
      <c r="G23" s="40">
        <v>0</v>
      </c>
      <c r="H23" s="40">
        <f t="shared" si="0"/>
        <v>0</v>
      </c>
      <c r="I23" s="41" t="e">
        <f t="shared" si="1"/>
        <v>#DIV/0!</v>
      </c>
      <c r="J23" s="39"/>
      <c r="K23" s="39" t="s">
        <v>272</v>
      </c>
      <c r="L23" s="39"/>
      <c r="M23" s="39"/>
      <c r="N23" s="39"/>
      <c r="O23" s="39"/>
      <c r="P23" s="39"/>
      <c r="Q23" s="39"/>
    </row>
    <row r="24" spans="2:17" ht="86.25" customHeight="1" x14ac:dyDescent="0.2">
      <c r="B24" s="73" t="s">
        <v>54</v>
      </c>
      <c r="C24" s="39" t="s">
        <v>55</v>
      </c>
      <c r="D24" s="64" t="s">
        <v>238</v>
      </c>
      <c r="E24" s="39" t="s">
        <v>56</v>
      </c>
      <c r="F24" s="40">
        <v>0</v>
      </c>
      <c r="G24" s="40">
        <v>0</v>
      </c>
      <c r="H24" s="40">
        <f t="shared" si="0"/>
        <v>0</v>
      </c>
      <c r="I24" s="41" t="e">
        <f t="shared" si="1"/>
        <v>#DIV/0!</v>
      </c>
      <c r="J24" s="39"/>
      <c r="K24" s="39" t="s">
        <v>275</v>
      </c>
      <c r="L24" s="39"/>
      <c r="M24" s="39"/>
      <c r="N24" s="39"/>
      <c r="O24" s="39"/>
      <c r="P24" s="39"/>
      <c r="Q24" s="39"/>
    </row>
    <row r="25" spans="2:17" ht="86.25" customHeight="1" x14ac:dyDescent="0.2">
      <c r="B25" s="73" t="s">
        <v>57</v>
      </c>
      <c r="C25" s="39" t="s">
        <v>58</v>
      </c>
      <c r="D25" s="64" t="s">
        <v>238</v>
      </c>
      <c r="E25" s="39" t="s">
        <v>59</v>
      </c>
      <c r="F25" s="40">
        <v>0</v>
      </c>
      <c r="G25" s="40">
        <v>0</v>
      </c>
      <c r="H25" s="40">
        <f t="shared" si="0"/>
        <v>0</v>
      </c>
      <c r="I25" s="41" t="e">
        <f t="shared" si="1"/>
        <v>#DIV/0!</v>
      </c>
      <c r="J25" s="39"/>
      <c r="K25" s="39" t="s">
        <v>276</v>
      </c>
      <c r="L25" s="39"/>
      <c r="M25" s="39"/>
      <c r="N25" s="39"/>
      <c r="O25" s="39"/>
      <c r="P25" s="39"/>
      <c r="Q25" s="39"/>
    </row>
    <row r="26" spans="2:17" ht="19.5" hidden="1" customHeight="1" x14ac:dyDescent="0.2">
      <c r="B26" s="35">
        <v>1</v>
      </c>
      <c r="C26" s="36" t="s">
        <v>60</v>
      </c>
      <c r="D26" s="67"/>
      <c r="E26" s="36"/>
      <c r="F26" s="37">
        <f>SUM(F30:F57)</f>
        <v>0</v>
      </c>
      <c r="G26" s="37">
        <f>SUM(G30:G57)</f>
        <v>0</v>
      </c>
      <c r="H26" s="37">
        <f>SUM(H30:H57)</f>
        <v>0</v>
      </c>
      <c r="I26" s="38" t="e">
        <f t="shared" si="1"/>
        <v>#DIV/0!</v>
      </c>
      <c r="J26" s="36"/>
      <c r="K26" s="36"/>
      <c r="L26" s="56"/>
      <c r="M26" s="56"/>
      <c r="N26" s="56"/>
      <c r="O26" s="56"/>
      <c r="P26" s="56"/>
      <c r="Q26" s="56"/>
    </row>
    <row r="27" spans="2:17" ht="42.75" customHeight="1" x14ac:dyDescent="0.2">
      <c r="B27" s="58" t="s">
        <v>197</v>
      </c>
      <c r="C27" s="43" t="s">
        <v>198</v>
      </c>
      <c r="D27" s="64" t="s">
        <v>245</v>
      </c>
      <c r="E27" s="39" t="s">
        <v>202</v>
      </c>
      <c r="F27" s="40"/>
      <c r="G27" s="40"/>
      <c r="H27" s="40"/>
      <c r="I27" s="41"/>
      <c r="J27" s="39"/>
      <c r="K27" s="39"/>
      <c r="L27" s="39"/>
      <c r="M27" s="39"/>
      <c r="N27" s="39"/>
      <c r="O27" s="39"/>
      <c r="P27" s="39"/>
      <c r="Q27" s="39" t="s">
        <v>277</v>
      </c>
    </row>
    <row r="28" spans="2:17" ht="42.75" customHeight="1" x14ac:dyDescent="0.2">
      <c r="B28" s="58" t="s">
        <v>61</v>
      </c>
      <c r="C28" s="43" t="s">
        <v>62</v>
      </c>
      <c r="D28" s="64" t="s">
        <v>245</v>
      </c>
      <c r="E28" s="39" t="s">
        <v>63</v>
      </c>
      <c r="F28" s="40">
        <v>0</v>
      </c>
      <c r="G28" s="40">
        <v>0</v>
      </c>
      <c r="H28" s="40">
        <f t="shared" ref="H28:H59" si="2">+F28-G28</f>
        <v>0</v>
      </c>
      <c r="I28" s="41" t="e">
        <f>+F28/G28-1</f>
        <v>#DIV/0!</v>
      </c>
      <c r="J28" s="39"/>
      <c r="K28" s="39"/>
      <c r="L28" s="39"/>
      <c r="M28" s="39"/>
      <c r="N28" s="39" t="s">
        <v>261</v>
      </c>
      <c r="O28" s="39" t="s">
        <v>278</v>
      </c>
      <c r="P28" s="39" t="s">
        <v>279</v>
      </c>
      <c r="Q28" s="39" t="s">
        <v>280</v>
      </c>
    </row>
    <row r="29" spans="2:17" ht="60" customHeight="1" x14ac:dyDescent="0.2">
      <c r="B29" s="58" t="s">
        <v>64</v>
      </c>
      <c r="C29" s="39" t="s">
        <v>65</v>
      </c>
      <c r="D29" s="64" t="s">
        <v>245</v>
      </c>
      <c r="E29" s="39" t="s">
        <v>66</v>
      </c>
      <c r="F29" s="40">
        <v>0</v>
      </c>
      <c r="G29" s="40">
        <v>0</v>
      </c>
      <c r="H29" s="40">
        <f t="shared" si="2"/>
        <v>0</v>
      </c>
      <c r="I29" s="41" t="e">
        <f t="shared" si="1"/>
        <v>#DIV/0!</v>
      </c>
      <c r="J29" s="39" t="s">
        <v>268</v>
      </c>
      <c r="K29" s="39"/>
      <c r="L29" s="39" t="s">
        <v>281</v>
      </c>
      <c r="M29" s="39" t="s">
        <v>281</v>
      </c>
      <c r="N29" s="39" t="s">
        <v>282</v>
      </c>
      <c r="O29" s="39" t="s">
        <v>283</v>
      </c>
      <c r="P29" s="39" t="s">
        <v>284</v>
      </c>
      <c r="Q29" s="39" t="s">
        <v>285</v>
      </c>
    </row>
    <row r="30" spans="2:17" ht="40.5" customHeight="1" x14ac:dyDescent="0.2">
      <c r="B30" s="58" t="s">
        <v>67</v>
      </c>
      <c r="C30" s="39" t="s">
        <v>68</v>
      </c>
      <c r="D30" s="64" t="s">
        <v>245</v>
      </c>
      <c r="E30" s="39" t="s">
        <v>69</v>
      </c>
      <c r="F30" s="40">
        <v>0</v>
      </c>
      <c r="G30" s="40">
        <v>0</v>
      </c>
      <c r="H30" s="40">
        <f t="shared" si="2"/>
        <v>0</v>
      </c>
      <c r="I30" s="41" t="e">
        <f t="shared" si="1"/>
        <v>#DIV/0!</v>
      </c>
      <c r="J30" s="39" t="s">
        <v>268</v>
      </c>
      <c r="K30" s="39"/>
      <c r="L30" s="39" t="s">
        <v>286</v>
      </c>
      <c r="M30" s="39" t="s">
        <v>286</v>
      </c>
      <c r="N30" s="39" t="s">
        <v>287</v>
      </c>
      <c r="O30" s="39" t="s">
        <v>288</v>
      </c>
      <c r="P30" s="39" t="s">
        <v>279</v>
      </c>
      <c r="Q30" s="39" t="s">
        <v>289</v>
      </c>
    </row>
    <row r="31" spans="2:17" ht="45" x14ac:dyDescent="0.2">
      <c r="B31" s="58" t="s">
        <v>203</v>
      </c>
      <c r="C31" s="39" t="s">
        <v>204</v>
      </c>
      <c r="D31" s="64" t="s">
        <v>245</v>
      </c>
      <c r="E31" s="39" t="s">
        <v>205</v>
      </c>
      <c r="F31" s="40"/>
      <c r="G31" s="40"/>
      <c r="H31" s="40"/>
      <c r="I31" s="41"/>
      <c r="J31" s="62"/>
      <c r="K31" s="39"/>
      <c r="L31" s="39"/>
      <c r="M31" s="39"/>
      <c r="N31" s="39"/>
      <c r="O31" s="39"/>
      <c r="P31" s="39"/>
      <c r="Q31" s="39" t="s">
        <v>290</v>
      </c>
    </row>
    <row r="32" spans="2:17" ht="77.25" customHeight="1" x14ac:dyDescent="0.2">
      <c r="B32" s="42" t="s">
        <v>70</v>
      </c>
      <c r="C32" s="39" t="s">
        <v>71</v>
      </c>
      <c r="D32" s="64" t="s">
        <v>245</v>
      </c>
      <c r="E32" s="39" t="s">
        <v>72</v>
      </c>
      <c r="F32" s="40">
        <v>0</v>
      </c>
      <c r="G32" s="40">
        <v>0</v>
      </c>
      <c r="H32" s="40">
        <f t="shared" si="2"/>
        <v>0</v>
      </c>
      <c r="I32" s="41" t="e">
        <f t="shared" si="1"/>
        <v>#DIV/0!</v>
      </c>
      <c r="J32" s="39" t="s">
        <v>291</v>
      </c>
      <c r="K32" s="39"/>
      <c r="L32" s="39" t="s">
        <v>292</v>
      </c>
      <c r="M32" s="39" t="s">
        <v>292</v>
      </c>
      <c r="N32" s="39" t="s">
        <v>293</v>
      </c>
      <c r="O32" s="39" t="s">
        <v>294</v>
      </c>
      <c r="P32" s="39" t="s">
        <v>295</v>
      </c>
      <c r="Q32" s="39" t="s">
        <v>296</v>
      </c>
    </row>
    <row r="33" spans="2:17" ht="135" x14ac:dyDescent="0.2">
      <c r="B33" s="58" t="s">
        <v>297</v>
      </c>
      <c r="C33" s="39" t="s">
        <v>298</v>
      </c>
      <c r="D33" s="64" t="s">
        <v>245</v>
      </c>
      <c r="E33" s="39" t="s">
        <v>299</v>
      </c>
      <c r="F33" s="40">
        <v>0</v>
      </c>
      <c r="G33" s="40">
        <v>0</v>
      </c>
      <c r="H33" s="40">
        <f t="shared" si="2"/>
        <v>0</v>
      </c>
      <c r="I33" s="41" t="e">
        <f t="shared" si="1"/>
        <v>#DIV/0!</v>
      </c>
      <c r="J33" s="39" t="s">
        <v>268</v>
      </c>
      <c r="K33" s="39"/>
      <c r="L33" s="39"/>
      <c r="M33" s="39"/>
      <c r="N33" s="39" t="s">
        <v>261</v>
      </c>
      <c r="O33" s="39" t="s">
        <v>300</v>
      </c>
      <c r="P33" s="39" t="s">
        <v>279</v>
      </c>
      <c r="Q33" s="39"/>
    </row>
    <row r="34" spans="2:17" ht="54.6" customHeight="1" x14ac:dyDescent="0.2">
      <c r="B34" s="58" t="s">
        <v>209</v>
      </c>
      <c r="C34" s="39" t="s">
        <v>210</v>
      </c>
      <c r="D34" s="64" t="s">
        <v>245</v>
      </c>
      <c r="E34" s="39" t="s">
        <v>211</v>
      </c>
      <c r="F34" s="40"/>
      <c r="G34" s="40"/>
      <c r="H34" s="40"/>
      <c r="I34" s="41"/>
      <c r="J34" s="62"/>
      <c r="K34" s="39"/>
      <c r="L34" s="39"/>
      <c r="M34" s="39"/>
      <c r="N34" s="39"/>
      <c r="O34" s="39"/>
      <c r="P34" s="39"/>
      <c r="Q34" s="39" t="s">
        <v>211</v>
      </c>
    </row>
    <row r="35" spans="2:17" ht="33.75" x14ac:dyDescent="0.2">
      <c r="B35" s="58" t="s">
        <v>206</v>
      </c>
      <c r="C35" s="39" t="s">
        <v>207</v>
      </c>
      <c r="D35" s="64" t="s">
        <v>245</v>
      </c>
      <c r="E35" s="39" t="s">
        <v>208</v>
      </c>
      <c r="F35" s="40"/>
      <c r="G35" s="40"/>
      <c r="H35" s="40"/>
      <c r="I35" s="41"/>
      <c r="J35" s="62"/>
      <c r="K35" s="39"/>
      <c r="L35" s="39"/>
      <c r="M35" s="39"/>
      <c r="N35" s="39"/>
      <c r="O35" s="39"/>
      <c r="P35" s="39"/>
      <c r="Q35" s="39" t="s">
        <v>301</v>
      </c>
    </row>
    <row r="36" spans="2:17" ht="225" x14ac:dyDescent="0.2">
      <c r="B36" s="58" t="s">
        <v>73</v>
      </c>
      <c r="C36" s="39" t="s">
        <v>74</v>
      </c>
      <c r="D36" s="64" t="s">
        <v>245</v>
      </c>
      <c r="E36" s="43" t="s">
        <v>75</v>
      </c>
      <c r="F36" s="40">
        <v>0</v>
      </c>
      <c r="G36" s="40">
        <v>0</v>
      </c>
      <c r="H36" s="40">
        <f t="shared" si="2"/>
        <v>0</v>
      </c>
      <c r="I36" s="41" t="e">
        <f t="shared" si="1"/>
        <v>#DIV/0!</v>
      </c>
      <c r="J36" s="39" t="s">
        <v>302</v>
      </c>
      <c r="K36" s="39"/>
      <c r="L36" s="39" t="s">
        <v>303</v>
      </c>
      <c r="M36" s="39" t="s">
        <v>303</v>
      </c>
      <c r="N36" s="39" t="s">
        <v>304</v>
      </c>
      <c r="O36" s="39" t="s">
        <v>305</v>
      </c>
      <c r="P36" s="39" t="s">
        <v>279</v>
      </c>
      <c r="Q36" s="39" t="s">
        <v>306</v>
      </c>
    </row>
    <row r="37" spans="2:17" ht="43.5" customHeight="1" x14ac:dyDescent="0.2">
      <c r="B37" s="58" t="s">
        <v>307</v>
      </c>
      <c r="C37" s="39" t="s">
        <v>308</v>
      </c>
      <c r="D37" s="64" t="s">
        <v>245</v>
      </c>
      <c r="E37" s="43" t="s">
        <v>309</v>
      </c>
      <c r="F37" s="40">
        <v>0</v>
      </c>
      <c r="G37" s="40">
        <v>0</v>
      </c>
      <c r="H37" s="40">
        <f t="shared" si="2"/>
        <v>0</v>
      </c>
      <c r="I37" s="41" t="e">
        <f t="shared" si="1"/>
        <v>#DIV/0!</v>
      </c>
      <c r="J37" s="39" t="s">
        <v>268</v>
      </c>
      <c r="K37" s="39"/>
      <c r="L37" s="39"/>
      <c r="M37" s="39"/>
      <c r="N37" s="39"/>
      <c r="O37" s="39" t="s">
        <v>310</v>
      </c>
      <c r="P37" s="39" t="s">
        <v>279</v>
      </c>
      <c r="Q37" s="39"/>
    </row>
    <row r="38" spans="2:17" ht="43.5" customHeight="1" x14ac:dyDescent="0.2">
      <c r="B38" s="58" t="s">
        <v>212</v>
      </c>
      <c r="C38" s="39" t="s">
        <v>213</v>
      </c>
      <c r="D38" s="64" t="s">
        <v>245</v>
      </c>
      <c r="E38" s="43" t="s">
        <v>214</v>
      </c>
      <c r="F38" s="40"/>
      <c r="G38" s="40"/>
      <c r="H38" s="40"/>
      <c r="I38" s="41"/>
      <c r="J38" s="62"/>
      <c r="K38" s="39"/>
      <c r="L38" s="39"/>
      <c r="M38" s="39"/>
      <c r="N38" s="39"/>
      <c r="O38" s="39"/>
      <c r="P38" s="39"/>
      <c r="Q38" s="39" t="s">
        <v>311</v>
      </c>
    </row>
    <row r="39" spans="2:17" ht="78.75" x14ac:dyDescent="0.2">
      <c r="B39" s="58" t="s">
        <v>76</v>
      </c>
      <c r="C39" s="39" t="s">
        <v>77</v>
      </c>
      <c r="D39" s="65" t="s">
        <v>245</v>
      </c>
      <c r="E39" s="39" t="s">
        <v>78</v>
      </c>
      <c r="F39" s="40">
        <v>0</v>
      </c>
      <c r="G39" s="40">
        <v>0</v>
      </c>
      <c r="H39" s="40">
        <f t="shared" si="2"/>
        <v>0</v>
      </c>
      <c r="I39" s="41" t="e">
        <f t="shared" si="1"/>
        <v>#DIV/0!</v>
      </c>
      <c r="J39" s="39" t="s">
        <v>312</v>
      </c>
      <c r="K39" s="39"/>
      <c r="L39" s="39" t="s">
        <v>313</v>
      </c>
      <c r="M39" s="39" t="s">
        <v>314</v>
      </c>
      <c r="N39" s="39" t="s">
        <v>314</v>
      </c>
      <c r="O39" s="39" t="s">
        <v>315</v>
      </c>
      <c r="P39" s="39" t="s">
        <v>315</v>
      </c>
      <c r="Q39" s="39" t="s">
        <v>316</v>
      </c>
    </row>
    <row r="40" spans="2:17" ht="360" x14ac:dyDescent="0.2">
      <c r="B40" s="58" t="s">
        <v>76</v>
      </c>
      <c r="C40" s="39" t="s">
        <v>79</v>
      </c>
      <c r="D40" s="65" t="s">
        <v>238</v>
      </c>
      <c r="E40" s="39" t="s">
        <v>80</v>
      </c>
      <c r="F40" s="40">
        <v>0</v>
      </c>
      <c r="G40" s="40">
        <v>0</v>
      </c>
      <c r="H40" s="40">
        <f t="shared" si="2"/>
        <v>0</v>
      </c>
      <c r="I40" s="41" t="e">
        <f t="shared" si="1"/>
        <v>#DIV/0!</v>
      </c>
      <c r="J40" s="39" t="s">
        <v>317</v>
      </c>
      <c r="K40" s="39" t="s">
        <v>318</v>
      </c>
      <c r="L40" s="39" t="s">
        <v>319</v>
      </c>
      <c r="M40" s="39" t="s">
        <v>319</v>
      </c>
      <c r="N40" s="39" t="s">
        <v>319</v>
      </c>
      <c r="O40" s="39" t="s">
        <v>319</v>
      </c>
      <c r="P40" s="39" t="s">
        <v>319</v>
      </c>
      <c r="Q40" s="39" t="s">
        <v>319</v>
      </c>
    </row>
    <row r="41" spans="2:17" ht="33.75" x14ac:dyDescent="0.2">
      <c r="B41" s="58" t="s">
        <v>81</v>
      </c>
      <c r="C41" s="39" t="s">
        <v>320</v>
      </c>
      <c r="D41" s="65" t="s">
        <v>245</v>
      </c>
      <c r="E41" s="39" t="s">
        <v>82</v>
      </c>
      <c r="F41" s="40"/>
      <c r="G41" s="40"/>
      <c r="H41" s="40"/>
      <c r="I41" s="41"/>
      <c r="J41" s="62"/>
      <c r="K41" s="39"/>
      <c r="L41" s="39"/>
      <c r="M41" s="39"/>
      <c r="N41" s="39"/>
      <c r="O41" s="39"/>
      <c r="P41" s="39"/>
      <c r="Q41" s="39" t="s">
        <v>321</v>
      </c>
    </row>
    <row r="42" spans="2:17" ht="202.5" x14ac:dyDescent="0.2">
      <c r="B42" s="58" t="s">
        <v>81</v>
      </c>
      <c r="C42" s="39" t="s">
        <v>322</v>
      </c>
      <c r="D42" s="65" t="s">
        <v>238</v>
      </c>
      <c r="E42" s="39" t="s">
        <v>82</v>
      </c>
      <c r="F42" s="40">
        <v>0</v>
      </c>
      <c r="G42" s="40">
        <v>0</v>
      </c>
      <c r="H42" s="40">
        <f t="shared" si="2"/>
        <v>0</v>
      </c>
      <c r="I42" s="41" t="e">
        <f t="shared" si="1"/>
        <v>#DIV/0!</v>
      </c>
      <c r="J42" s="39" t="s">
        <v>323</v>
      </c>
      <c r="K42" s="39" t="s">
        <v>324</v>
      </c>
      <c r="L42" s="39" t="s">
        <v>325</v>
      </c>
      <c r="M42" s="39" t="s">
        <v>325</v>
      </c>
      <c r="N42" s="39" t="s">
        <v>325</v>
      </c>
      <c r="O42" s="39" t="s">
        <v>325</v>
      </c>
      <c r="P42" s="39" t="s">
        <v>326</v>
      </c>
      <c r="Q42" s="39" t="s">
        <v>327</v>
      </c>
    </row>
    <row r="43" spans="2:17" ht="57" customHeight="1" x14ac:dyDescent="0.2">
      <c r="B43" s="58" t="s">
        <v>83</v>
      </c>
      <c r="C43" s="39" t="s">
        <v>84</v>
      </c>
      <c r="D43" s="65" t="s">
        <v>245</v>
      </c>
      <c r="E43" s="39" t="s">
        <v>85</v>
      </c>
      <c r="F43" s="40"/>
      <c r="G43" s="40"/>
      <c r="H43" s="40"/>
      <c r="I43" s="41"/>
      <c r="J43" s="62"/>
      <c r="K43" s="39"/>
      <c r="L43" s="39"/>
      <c r="M43" s="39"/>
      <c r="N43" s="39"/>
      <c r="O43" s="39"/>
      <c r="P43" s="39"/>
      <c r="Q43" s="39" t="s">
        <v>328</v>
      </c>
    </row>
    <row r="44" spans="2:17" ht="157.5" x14ac:dyDescent="0.2">
      <c r="B44" s="58" t="s">
        <v>83</v>
      </c>
      <c r="C44" s="39" t="s">
        <v>84</v>
      </c>
      <c r="D44" s="65" t="s">
        <v>238</v>
      </c>
      <c r="E44" s="39" t="s">
        <v>85</v>
      </c>
      <c r="F44" s="40">
        <v>0</v>
      </c>
      <c r="G44" s="40">
        <v>0</v>
      </c>
      <c r="H44" s="40">
        <f t="shared" si="2"/>
        <v>0</v>
      </c>
      <c r="I44" s="41" t="e">
        <f t="shared" si="1"/>
        <v>#DIV/0!</v>
      </c>
      <c r="J44" s="39" t="s">
        <v>329</v>
      </c>
      <c r="K44" s="39" t="s">
        <v>330</v>
      </c>
      <c r="L44" s="39" t="s">
        <v>331</v>
      </c>
      <c r="M44" s="39" t="s">
        <v>331</v>
      </c>
      <c r="N44" s="39" t="s">
        <v>332</v>
      </c>
      <c r="O44" s="39" t="s">
        <v>333</v>
      </c>
      <c r="P44" s="39" t="s">
        <v>334</v>
      </c>
      <c r="Q44" s="39" t="s">
        <v>335</v>
      </c>
    </row>
    <row r="45" spans="2:17" ht="97.5" customHeight="1" x14ac:dyDescent="0.2">
      <c r="B45" s="42" t="s">
        <v>86</v>
      </c>
      <c r="C45" s="39" t="s">
        <v>87</v>
      </c>
      <c r="D45" s="64" t="s">
        <v>245</v>
      </c>
      <c r="E45" s="39" t="s">
        <v>88</v>
      </c>
      <c r="F45" s="40">
        <v>0</v>
      </c>
      <c r="G45" s="40">
        <v>0</v>
      </c>
      <c r="H45" s="40">
        <f t="shared" si="2"/>
        <v>0</v>
      </c>
      <c r="I45" s="41" t="e">
        <f t="shared" si="1"/>
        <v>#DIV/0!</v>
      </c>
      <c r="J45" s="39" t="s">
        <v>268</v>
      </c>
      <c r="K45" s="39"/>
      <c r="L45" s="39" t="s">
        <v>336</v>
      </c>
      <c r="M45" s="39" t="s">
        <v>337</v>
      </c>
      <c r="N45" s="39" t="s">
        <v>338</v>
      </c>
      <c r="O45" s="39" t="s">
        <v>261</v>
      </c>
      <c r="P45" s="39" t="s">
        <v>339</v>
      </c>
      <c r="Q45" s="39" t="s">
        <v>88</v>
      </c>
    </row>
    <row r="46" spans="2:17" ht="112.5" customHeight="1" x14ac:dyDescent="0.2">
      <c r="B46" s="42" t="s">
        <v>89</v>
      </c>
      <c r="C46" s="39" t="s">
        <v>90</v>
      </c>
      <c r="D46" s="64" t="s">
        <v>245</v>
      </c>
      <c r="E46" s="39" t="s">
        <v>91</v>
      </c>
      <c r="F46" s="40">
        <v>0</v>
      </c>
      <c r="G46" s="40">
        <v>0</v>
      </c>
      <c r="H46" s="40">
        <f t="shared" si="2"/>
        <v>0</v>
      </c>
      <c r="I46" s="41" t="e">
        <f t="shared" si="1"/>
        <v>#DIV/0!</v>
      </c>
      <c r="J46" s="39" t="s">
        <v>340</v>
      </c>
      <c r="K46" s="39"/>
      <c r="L46" s="39" t="s">
        <v>341</v>
      </c>
      <c r="M46" s="39" t="s">
        <v>342</v>
      </c>
      <c r="N46" s="39" t="s">
        <v>343</v>
      </c>
      <c r="O46" s="39" t="s">
        <v>344</v>
      </c>
      <c r="P46" s="39" t="s">
        <v>345</v>
      </c>
      <c r="Q46" s="39" t="s">
        <v>346</v>
      </c>
    </row>
    <row r="47" spans="2:17" ht="101.25" x14ac:dyDescent="0.2">
      <c r="B47" s="42" t="s">
        <v>92</v>
      </c>
      <c r="C47" s="39" t="s">
        <v>93</v>
      </c>
      <c r="D47" s="64" t="s">
        <v>245</v>
      </c>
      <c r="E47" s="39" t="s">
        <v>94</v>
      </c>
      <c r="F47" s="40">
        <v>0</v>
      </c>
      <c r="G47" s="40">
        <v>0</v>
      </c>
      <c r="H47" s="40">
        <f t="shared" si="2"/>
        <v>0</v>
      </c>
      <c r="I47" s="41" t="e">
        <f t="shared" si="1"/>
        <v>#DIV/0!</v>
      </c>
      <c r="J47" s="39" t="s">
        <v>347</v>
      </c>
      <c r="K47" s="39"/>
      <c r="L47" s="39" t="s">
        <v>348</v>
      </c>
      <c r="M47" s="39" t="s">
        <v>349</v>
      </c>
      <c r="N47" s="39" t="s">
        <v>350</v>
      </c>
      <c r="O47" s="39" t="s">
        <v>351</v>
      </c>
      <c r="P47" s="39" t="s">
        <v>352</v>
      </c>
      <c r="Q47" s="39" t="s">
        <v>353</v>
      </c>
    </row>
    <row r="48" spans="2:17" ht="96" customHeight="1" x14ac:dyDescent="0.2">
      <c r="B48" s="42" t="s">
        <v>95</v>
      </c>
      <c r="C48" s="39" t="s">
        <v>96</v>
      </c>
      <c r="D48" s="64" t="s">
        <v>245</v>
      </c>
      <c r="E48" s="39" t="s">
        <v>97</v>
      </c>
      <c r="F48" s="40">
        <v>0</v>
      </c>
      <c r="G48" s="40">
        <v>0</v>
      </c>
      <c r="H48" s="40">
        <f t="shared" si="2"/>
        <v>0</v>
      </c>
      <c r="I48" s="41" t="e">
        <f t="shared" si="1"/>
        <v>#DIV/0!</v>
      </c>
      <c r="J48" s="39" t="s">
        <v>347</v>
      </c>
      <c r="K48" s="39"/>
      <c r="L48" s="39" t="s">
        <v>354</v>
      </c>
      <c r="M48" s="39" t="s">
        <v>355</v>
      </c>
      <c r="N48" s="39" t="s">
        <v>354</v>
      </c>
      <c r="O48" s="39" t="s">
        <v>356</v>
      </c>
      <c r="P48" s="39" t="s">
        <v>354</v>
      </c>
      <c r="Q48" s="39" t="s">
        <v>357</v>
      </c>
    </row>
    <row r="49" spans="2:17" ht="51" customHeight="1" x14ac:dyDescent="0.2">
      <c r="B49" s="42" t="s">
        <v>98</v>
      </c>
      <c r="C49" s="39" t="s">
        <v>99</v>
      </c>
      <c r="D49" s="65" t="s">
        <v>245</v>
      </c>
      <c r="E49" s="39" t="s">
        <v>100</v>
      </c>
      <c r="F49" s="40">
        <v>0</v>
      </c>
      <c r="G49" s="40">
        <v>0</v>
      </c>
      <c r="H49" s="40">
        <f t="shared" si="2"/>
        <v>0</v>
      </c>
      <c r="I49" s="41" t="e">
        <f t="shared" si="1"/>
        <v>#DIV/0!</v>
      </c>
      <c r="J49" s="39"/>
      <c r="K49" s="39"/>
      <c r="L49" s="39" t="s">
        <v>358</v>
      </c>
      <c r="M49" s="39" t="s">
        <v>359</v>
      </c>
      <c r="N49" s="39" t="s">
        <v>360</v>
      </c>
      <c r="O49" s="39" t="s">
        <v>361</v>
      </c>
      <c r="P49" s="39" t="s">
        <v>361</v>
      </c>
      <c r="Q49" s="39" t="s">
        <v>362</v>
      </c>
    </row>
    <row r="50" spans="2:17" ht="168.75" customHeight="1" x14ac:dyDescent="0.2">
      <c r="B50" s="42" t="s">
        <v>101</v>
      </c>
      <c r="C50" s="39" t="s">
        <v>102</v>
      </c>
      <c r="D50" s="64" t="s">
        <v>245</v>
      </c>
      <c r="E50" s="39" t="s">
        <v>103</v>
      </c>
      <c r="F50" s="40">
        <v>0</v>
      </c>
      <c r="G50" s="40">
        <v>0</v>
      </c>
      <c r="H50" s="40">
        <f t="shared" si="2"/>
        <v>0</v>
      </c>
      <c r="I50" s="41" t="e">
        <f t="shared" si="1"/>
        <v>#DIV/0!</v>
      </c>
      <c r="J50" s="39" t="s">
        <v>363</v>
      </c>
      <c r="K50" s="39"/>
      <c r="L50" s="39" t="s">
        <v>364</v>
      </c>
      <c r="M50" s="39" t="s">
        <v>365</v>
      </c>
      <c r="N50" s="39" t="s">
        <v>364</v>
      </c>
      <c r="O50" s="39" t="s">
        <v>366</v>
      </c>
      <c r="P50" s="39" t="s">
        <v>367</v>
      </c>
      <c r="Q50" s="39" t="s">
        <v>364</v>
      </c>
    </row>
    <row r="51" spans="2:17" ht="64.5" customHeight="1" x14ac:dyDescent="0.2">
      <c r="B51" s="42" t="s">
        <v>104</v>
      </c>
      <c r="C51" s="39" t="s">
        <v>105</v>
      </c>
      <c r="D51" s="64" t="s">
        <v>245</v>
      </c>
      <c r="E51" s="39" t="s">
        <v>106</v>
      </c>
      <c r="F51" s="40">
        <v>0</v>
      </c>
      <c r="G51" s="40">
        <v>0</v>
      </c>
      <c r="H51" s="40">
        <f t="shared" si="2"/>
        <v>0</v>
      </c>
      <c r="I51" s="41" t="e">
        <f t="shared" si="1"/>
        <v>#DIV/0!</v>
      </c>
      <c r="J51" s="39" t="s">
        <v>368</v>
      </c>
      <c r="K51" s="39"/>
      <c r="L51" s="39" t="s">
        <v>369</v>
      </c>
      <c r="M51" s="39" t="s">
        <v>370</v>
      </c>
      <c r="N51" s="39" t="s">
        <v>371</v>
      </c>
      <c r="O51" s="39" t="s">
        <v>372</v>
      </c>
      <c r="P51" s="43" t="s">
        <v>261</v>
      </c>
      <c r="Q51" s="39" t="s">
        <v>373</v>
      </c>
    </row>
    <row r="52" spans="2:17" ht="64.5" customHeight="1" x14ac:dyDescent="0.2">
      <c r="B52" s="58" t="s">
        <v>107</v>
      </c>
      <c r="C52" s="43" t="s">
        <v>108</v>
      </c>
      <c r="D52" s="64" t="s">
        <v>245</v>
      </c>
      <c r="E52" s="43" t="s">
        <v>109</v>
      </c>
      <c r="F52" s="59">
        <v>0</v>
      </c>
      <c r="G52" s="59">
        <v>0</v>
      </c>
      <c r="H52" s="59">
        <f t="shared" si="2"/>
        <v>0</v>
      </c>
      <c r="I52" s="60" t="e">
        <f t="shared" si="1"/>
        <v>#DIV/0!</v>
      </c>
      <c r="J52" s="43" t="s">
        <v>368</v>
      </c>
      <c r="K52" s="43"/>
      <c r="L52" s="43" t="s">
        <v>374</v>
      </c>
      <c r="M52" s="43" t="s">
        <v>375</v>
      </c>
      <c r="N52" s="43" t="s">
        <v>261</v>
      </c>
      <c r="O52" s="39" t="s">
        <v>261</v>
      </c>
      <c r="P52" s="43" t="s">
        <v>261</v>
      </c>
      <c r="Q52" s="43" t="s">
        <v>374</v>
      </c>
    </row>
    <row r="53" spans="2:17" ht="35.25" customHeight="1" x14ac:dyDescent="0.2">
      <c r="B53" s="42" t="s">
        <v>110</v>
      </c>
      <c r="C53" s="39" t="s">
        <v>111</v>
      </c>
      <c r="D53" s="64" t="s">
        <v>245</v>
      </c>
      <c r="E53" s="39" t="s">
        <v>112</v>
      </c>
      <c r="F53" s="40">
        <v>0</v>
      </c>
      <c r="G53" s="40">
        <v>0</v>
      </c>
      <c r="H53" s="40">
        <f t="shared" si="2"/>
        <v>0</v>
      </c>
      <c r="I53" s="41" t="e">
        <f t="shared" si="1"/>
        <v>#DIV/0!</v>
      </c>
      <c r="J53" s="39" t="s">
        <v>376</v>
      </c>
      <c r="K53" s="39"/>
      <c r="L53" s="39" t="s">
        <v>261</v>
      </c>
      <c r="M53" s="39" t="s">
        <v>261</v>
      </c>
      <c r="N53" s="39" t="s">
        <v>377</v>
      </c>
      <c r="O53" s="39" t="s">
        <v>261</v>
      </c>
      <c r="P53" s="39" t="s">
        <v>261</v>
      </c>
      <c r="Q53" s="39" t="s">
        <v>378</v>
      </c>
    </row>
    <row r="54" spans="2:17" ht="51.75" customHeight="1" x14ac:dyDescent="0.2">
      <c r="B54" s="42" t="s">
        <v>113</v>
      </c>
      <c r="C54" s="39" t="s">
        <v>114</v>
      </c>
      <c r="D54" s="64" t="s">
        <v>245</v>
      </c>
      <c r="E54" s="39" t="s">
        <v>115</v>
      </c>
      <c r="F54" s="40">
        <v>0</v>
      </c>
      <c r="G54" s="40">
        <v>0</v>
      </c>
      <c r="H54" s="40">
        <f t="shared" si="2"/>
        <v>0</v>
      </c>
      <c r="I54" s="41" t="e">
        <f t="shared" si="1"/>
        <v>#DIV/0!</v>
      </c>
      <c r="J54" s="39" t="s">
        <v>379</v>
      </c>
      <c r="K54" s="39"/>
      <c r="L54" s="39" t="s">
        <v>380</v>
      </c>
      <c r="M54" s="39" t="s">
        <v>381</v>
      </c>
      <c r="N54" s="39" t="s">
        <v>381</v>
      </c>
      <c r="O54" s="39" t="s">
        <v>261</v>
      </c>
      <c r="P54" s="39" t="s">
        <v>382</v>
      </c>
      <c r="Q54" s="39" t="s">
        <v>383</v>
      </c>
    </row>
    <row r="55" spans="2:17" ht="45" x14ac:dyDescent="0.2">
      <c r="B55" s="42" t="s">
        <v>116</v>
      </c>
      <c r="C55" s="39" t="s">
        <v>117</v>
      </c>
      <c r="D55" s="64" t="s">
        <v>245</v>
      </c>
      <c r="E55" s="39" t="s">
        <v>118</v>
      </c>
      <c r="F55" s="40">
        <v>0</v>
      </c>
      <c r="G55" s="40">
        <v>0</v>
      </c>
      <c r="H55" s="40">
        <f t="shared" si="2"/>
        <v>0</v>
      </c>
      <c r="I55" s="41" t="e">
        <f t="shared" si="1"/>
        <v>#DIV/0!</v>
      </c>
      <c r="J55" s="39" t="s">
        <v>384</v>
      </c>
      <c r="K55" s="39"/>
      <c r="L55" s="39" t="s">
        <v>385</v>
      </c>
      <c r="M55" s="39" t="s">
        <v>386</v>
      </c>
      <c r="N55" s="39" t="s">
        <v>386</v>
      </c>
      <c r="O55" s="39" t="s">
        <v>387</v>
      </c>
      <c r="P55" s="39" t="s">
        <v>388</v>
      </c>
      <c r="Q55" s="39" t="s">
        <v>389</v>
      </c>
    </row>
    <row r="56" spans="2:17" ht="41.25" customHeight="1" x14ac:dyDescent="0.2">
      <c r="B56" s="42" t="s">
        <v>390</v>
      </c>
      <c r="C56" s="39" t="s">
        <v>391</v>
      </c>
      <c r="D56" s="64" t="s">
        <v>245</v>
      </c>
      <c r="E56" s="39" t="s">
        <v>392</v>
      </c>
      <c r="F56" s="40">
        <v>0</v>
      </c>
      <c r="G56" s="40">
        <v>0</v>
      </c>
      <c r="H56" s="40">
        <f t="shared" si="2"/>
        <v>0</v>
      </c>
      <c r="I56" s="41" t="e">
        <f t="shared" si="1"/>
        <v>#DIV/0!</v>
      </c>
      <c r="J56" s="39" t="s">
        <v>393</v>
      </c>
      <c r="K56" s="39"/>
      <c r="L56" s="39" t="s">
        <v>261</v>
      </c>
      <c r="M56" s="39" t="s">
        <v>261</v>
      </c>
      <c r="N56" s="39" t="s">
        <v>261</v>
      </c>
      <c r="O56" s="39" t="s">
        <v>261</v>
      </c>
      <c r="P56" s="39" t="s">
        <v>261</v>
      </c>
      <c r="Q56" s="39" t="s">
        <v>261</v>
      </c>
    </row>
    <row r="57" spans="2:17" ht="63" customHeight="1" x14ac:dyDescent="0.2">
      <c r="B57" s="42" t="s">
        <v>119</v>
      </c>
      <c r="C57" s="39" t="s">
        <v>120</v>
      </c>
      <c r="D57" s="64" t="s">
        <v>245</v>
      </c>
      <c r="E57" s="39" t="s">
        <v>121</v>
      </c>
      <c r="F57" s="40">
        <v>0</v>
      </c>
      <c r="G57" s="40">
        <v>0</v>
      </c>
      <c r="H57" s="40">
        <f t="shared" si="2"/>
        <v>0</v>
      </c>
      <c r="I57" s="41" t="e">
        <f t="shared" si="1"/>
        <v>#DIV/0!</v>
      </c>
      <c r="J57" s="39" t="s">
        <v>384</v>
      </c>
      <c r="K57" s="39"/>
      <c r="L57" s="39" t="s">
        <v>394</v>
      </c>
      <c r="M57" s="39" t="s">
        <v>395</v>
      </c>
      <c r="N57" s="39" t="s">
        <v>395</v>
      </c>
      <c r="O57" s="39" t="s">
        <v>396</v>
      </c>
      <c r="P57" s="39" t="s">
        <v>396</v>
      </c>
      <c r="Q57" s="39" t="s">
        <v>397</v>
      </c>
    </row>
    <row r="58" spans="2:17" ht="41.25" customHeight="1" x14ac:dyDescent="0.2">
      <c r="B58" s="42" t="s">
        <v>122</v>
      </c>
      <c r="C58" s="39" t="s">
        <v>123</v>
      </c>
      <c r="D58" s="64" t="s">
        <v>245</v>
      </c>
      <c r="E58" s="39" t="s">
        <v>124</v>
      </c>
      <c r="F58" s="40">
        <v>0</v>
      </c>
      <c r="G58" s="40">
        <v>0</v>
      </c>
      <c r="H58" s="40">
        <f t="shared" si="2"/>
        <v>0</v>
      </c>
      <c r="I58" s="41" t="e">
        <f t="shared" si="1"/>
        <v>#DIV/0!</v>
      </c>
      <c r="J58" s="39" t="s">
        <v>384</v>
      </c>
      <c r="K58" s="39"/>
      <c r="L58" s="39" t="s">
        <v>398</v>
      </c>
      <c r="M58" s="39" t="s">
        <v>399</v>
      </c>
      <c r="N58" s="39" t="s">
        <v>399</v>
      </c>
      <c r="O58" s="61" t="s">
        <v>261</v>
      </c>
      <c r="P58" s="63" t="s">
        <v>400</v>
      </c>
      <c r="Q58" s="39" t="s">
        <v>401</v>
      </c>
    </row>
    <row r="59" spans="2:17" ht="19.5" customHeight="1" x14ac:dyDescent="0.2">
      <c r="B59" s="42" t="s">
        <v>402</v>
      </c>
      <c r="C59" s="39" t="s">
        <v>403</v>
      </c>
      <c r="D59" s="64" t="s">
        <v>245</v>
      </c>
      <c r="E59" s="39" t="s">
        <v>404</v>
      </c>
      <c r="F59" s="40">
        <v>0</v>
      </c>
      <c r="G59" s="40">
        <v>0</v>
      </c>
      <c r="H59" s="40">
        <f t="shared" si="2"/>
        <v>0</v>
      </c>
      <c r="I59" s="41" t="e">
        <f t="shared" si="1"/>
        <v>#DIV/0!</v>
      </c>
      <c r="J59" s="39" t="s">
        <v>384</v>
      </c>
      <c r="K59" s="39"/>
      <c r="L59" s="39" t="s">
        <v>405</v>
      </c>
      <c r="M59" s="39" t="s">
        <v>261</v>
      </c>
      <c r="N59" s="39" t="s">
        <v>261</v>
      </c>
      <c r="O59" s="39" t="s">
        <v>398</v>
      </c>
      <c r="P59" s="39" t="s">
        <v>398</v>
      </c>
      <c r="Q59" s="39" t="s">
        <v>261</v>
      </c>
    </row>
    <row r="60" spans="2:17" ht="19.5" hidden="1" customHeight="1" x14ac:dyDescent="0.2">
      <c r="B60" s="35">
        <v>2</v>
      </c>
      <c r="C60" s="36" t="s">
        <v>125</v>
      </c>
      <c r="D60" s="68"/>
      <c r="E60" s="36"/>
      <c r="F60" s="37">
        <f>SUM(F61:F72)</f>
        <v>0</v>
      </c>
      <c r="G60" s="37">
        <f>SUM(G61:G72)</f>
        <v>0</v>
      </c>
      <c r="H60" s="37">
        <f>SUM(H61:H72)</f>
        <v>0</v>
      </c>
      <c r="I60" s="38" t="e">
        <f t="shared" si="1"/>
        <v>#DIV/0!</v>
      </c>
      <c r="J60" s="36"/>
      <c r="K60" s="36"/>
      <c r="L60" s="36"/>
      <c r="M60" s="36"/>
      <c r="N60" s="36"/>
      <c r="O60" s="36"/>
      <c r="P60" s="36"/>
      <c r="Q60" s="36"/>
    </row>
    <row r="61" spans="2:17" ht="64.5" customHeight="1" x14ac:dyDescent="0.2">
      <c r="B61" s="42" t="s">
        <v>126</v>
      </c>
      <c r="C61" s="39" t="s">
        <v>127</v>
      </c>
      <c r="D61" s="64" t="s">
        <v>245</v>
      </c>
      <c r="E61" s="39" t="s">
        <v>128</v>
      </c>
      <c r="F61" s="40">
        <v>0</v>
      </c>
      <c r="G61" s="40">
        <v>0</v>
      </c>
      <c r="H61" s="40">
        <f t="shared" ref="H61:H75" si="3">+F61-G61</f>
        <v>0</v>
      </c>
      <c r="I61" s="41" t="e">
        <f t="shared" si="1"/>
        <v>#DIV/0!</v>
      </c>
      <c r="J61" s="39" t="s">
        <v>406</v>
      </c>
      <c r="K61" s="39"/>
      <c r="L61" s="39" t="s">
        <v>261</v>
      </c>
      <c r="M61" s="39" t="s">
        <v>261</v>
      </c>
      <c r="N61" s="39" t="s">
        <v>407</v>
      </c>
      <c r="O61" s="39" t="s">
        <v>261</v>
      </c>
      <c r="P61" s="39" t="s">
        <v>261</v>
      </c>
      <c r="Q61" s="39" t="s">
        <v>408</v>
      </c>
    </row>
    <row r="62" spans="2:17" ht="42" customHeight="1" x14ac:dyDescent="0.2">
      <c r="B62" s="42" t="s">
        <v>129</v>
      </c>
      <c r="C62" s="39" t="s">
        <v>130</v>
      </c>
      <c r="D62" s="64" t="s">
        <v>245</v>
      </c>
      <c r="E62" s="39" t="s">
        <v>131</v>
      </c>
      <c r="F62" s="40">
        <v>0</v>
      </c>
      <c r="G62" s="40">
        <v>0</v>
      </c>
      <c r="H62" s="40">
        <f t="shared" si="3"/>
        <v>0</v>
      </c>
      <c r="I62" s="41" t="e">
        <f t="shared" si="1"/>
        <v>#DIV/0!</v>
      </c>
      <c r="J62" s="39" t="s">
        <v>409</v>
      </c>
      <c r="K62" s="39"/>
      <c r="L62" s="39" t="s">
        <v>410</v>
      </c>
      <c r="M62" s="39" t="s">
        <v>411</v>
      </c>
      <c r="N62" s="39" t="s">
        <v>411</v>
      </c>
      <c r="O62" s="39" t="s">
        <v>412</v>
      </c>
      <c r="P62" s="39" t="s">
        <v>279</v>
      </c>
      <c r="Q62" s="39" t="s">
        <v>413</v>
      </c>
    </row>
    <row r="63" spans="2:17" ht="54.75" customHeight="1" x14ac:dyDescent="0.2">
      <c r="B63" s="42" t="s">
        <v>132</v>
      </c>
      <c r="C63" s="39" t="s">
        <v>133</v>
      </c>
      <c r="D63" s="64" t="s">
        <v>245</v>
      </c>
      <c r="E63" s="39" t="s">
        <v>134</v>
      </c>
      <c r="F63" s="40">
        <v>0</v>
      </c>
      <c r="G63" s="40">
        <v>0</v>
      </c>
      <c r="H63" s="40">
        <f t="shared" si="3"/>
        <v>0</v>
      </c>
      <c r="I63" s="41" t="e">
        <f t="shared" si="1"/>
        <v>#DIV/0!</v>
      </c>
      <c r="J63" s="39" t="s">
        <v>414</v>
      </c>
      <c r="K63" s="39"/>
      <c r="L63" s="39" t="s">
        <v>415</v>
      </c>
      <c r="M63" s="39" t="s">
        <v>416</v>
      </c>
      <c r="N63" s="39" t="s">
        <v>417</v>
      </c>
      <c r="O63" s="39" t="s">
        <v>415</v>
      </c>
      <c r="P63" s="39" t="s">
        <v>418</v>
      </c>
      <c r="Q63" s="39" t="s">
        <v>419</v>
      </c>
    </row>
    <row r="64" spans="2:17" ht="53.25" customHeight="1" x14ac:dyDescent="0.2">
      <c r="B64" s="42" t="s">
        <v>135</v>
      </c>
      <c r="C64" s="39" t="s">
        <v>136</v>
      </c>
      <c r="D64" s="64" t="s">
        <v>245</v>
      </c>
      <c r="E64" s="39" t="s">
        <v>137</v>
      </c>
      <c r="F64" s="40">
        <v>0</v>
      </c>
      <c r="G64" s="40">
        <v>0</v>
      </c>
      <c r="H64" s="40">
        <f t="shared" si="3"/>
        <v>0</v>
      </c>
      <c r="I64" s="41" t="e">
        <f t="shared" si="1"/>
        <v>#DIV/0!</v>
      </c>
      <c r="J64" s="39" t="s">
        <v>420</v>
      </c>
      <c r="K64" s="39"/>
      <c r="L64" s="39" t="s">
        <v>421</v>
      </c>
      <c r="M64" s="39" t="s">
        <v>422</v>
      </c>
      <c r="N64" s="39" t="s">
        <v>422</v>
      </c>
      <c r="O64" s="39" t="s">
        <v>421</v>
      </c>
      <c r="P64" s="39" t="s">
        <v>423</v>
      </c>
      <c r="Q64" s="39" t="s">
        <v>424</v>
      </c>
    </row>
    <row r="65" spans="2:17" ht="53.25" customHeight="1" x14ac:dyDescent="0.2">
      <c r="B65" s="58" t="s">
        <v>138</v>
      </c>
      <c r="C65" s="43" t="s">
        <v>139</v>
      </c>
      <c r="D65" s="64" t="s">
        <v>245</v>
      </c>
      <c r="E65" s="43" t="s">
        <v>140</v>
      </c>
      <c r="F65" s="59">
        <v>0</v>
      </c>
      <c r="G65" s="59">
        <v>0</v>
      </c>
      <c r="H65" s="59">
        <f t="shared" si="3"/>
        <v>0</v>
      </c>
      <c r="I65" s="60" t="e">
        <f t="shared" si="1"/>
        <v>#DIV/0!</v>
      </c>
      <c r="J65" s="43"/>
      <c r="K65" s="43"/>
      <c r="L65" s="43" t="s">
        <v>425</v>
      </c>
      <c r="M65" s="43" t="s">
        <v>426</v>
      </c>
      <c r="N65" s="43" t="s">
        <v>427</v>
      </c>
      <c r="O65" s="39" t="s">
        <v>261</v>
      </c>
      <c r="P65" s="39" t="s">
        <v>428</v>
      </c>
      <c r="Q65" s="43" t="s">
        <v>425</v>
      </c>
    </row>
    <row r="66" spans="2:17" ht="77.25" customHeight="1" x14ac:dyDescent="0.2">
      <c r="B66" s="42" t="s">
        <v>429</v>
      </c>
      <c r="C66" s="39" t="s">
        <v>430</v>
      </c>
      <c r="D66" s="64" t="s">
        <v>245</v>
      </c>
      <c r="E66" s="39" t="s">
        <v>431</v>
      </c>
      <c r="F66" s="40">
        <v>0</v>
      </c>
      <c r="G66" s="40">
        <v>0</v>
      </c>
      <c r="H66" s="40">
        <f t="shared" si="3"/>
        <v>0</v>
      </c>
      <c r="I66" s="41" t="e">
        <f t="shared" si="1"/>
        <v>#DIV/0!</v>
      </c>
      <c r="J66" s="39" t="s">
        <v>432</v>
      </c>
      <c r="K66" s="39"/>
      <c r="L66" s="39" t="s">
        <v>261</v>
      </c>
      <c r="M66" s="39" t="s">
        <v>261</v>
      </c>
      <c r="N66" s="39" t="s">
        <v>261</v>
      </c>
      <c r="O66" s="39" t="s">
        <v>261</v>
      </c>
      <c r="P66" s="39" t="s">
        <v>433</v>
      </c>
      <c r="Q66" s="39" t="s">
        <v>261</v>
      </c>
    </row>
    <row r="67" spans="2:17" ht="41.25" customHeight="1" x14ac:dyDescent="0.2">
      <c r="B67" s="42" t="s">
        <v>141</v>
      </c>
      <c r="C67" s="39" t="s">
        <v>142</v>
      </c>
      <c r="D67" s="64" t="s">
        <v>245</v>
      </c>
      <c r="E67" s="39" t="s">
        <v>143</v>
      </c>
      <c r="F67" s="40">
        <v>0</v>
      </c>
      <c r="G67" s="40">
        <v>0</v>
      </c>
      <c r="H67" s="40">
        <f t="shared" si="3"/>
        <v>0</v>
      </c>
      <c r="I67" s="41" t="e">
        <f t="shared" si="1"/>
        <v>#DIV/0!</v>
      </c>
      <c r="J67" s="39" t="s">
        <v>432</v>
      </c>
      <c r="K67" s="39"/>
      <c r="L67" s="39" t="s">
        <v>261</v>
      </c>
      <c r="M67" s="39" t="s">
        <v>261</v>
      </c>
      <c r="N67" s="39" t="s">
        <v>261</v>
      </c>
      <c r="O67" s="39" t="s">
        <v>261</v>
      </c>
      <c r="P67" s="39" t="s">
        <v>434</v>
      </c>
      <c r="Q67" s="39" t="s">
        <v>435</v>
      </c>
    </row>
    <row r="68" spans="2:17" ht="56.25" x14ac:dyDescent="0.2">
      <c r="B68" s="42" t="s">
        <v>144</v>
      </c>
      <c r="C68" s="39" t="s">
        <v>145</v>
      </c>
      <c r="D68" s="64" t="s">
        <v>245</v>
      </c>
      <c r="E68" s="39" t="s">
        <v>146</v>
      </c>
      <c r="F68" s="40">
        <v>0</v>
      </c>
      <c r="G68" s="40">
        <v>0</v>
      </c>
      <c r="H68" s="40">
        <f t="shared" si="3"/>
        <v>0</v>
      </c>
      <c r="I68" s="41" t="e">
        <f t="shared" si="1"/>
        <v>#DIV/0!</v>
      </c>
      <c r="J68" s="39" t="s">
        <v>436</v>
      </c>
      <c r="K68" s="39"/>
      <c r="L68" s="39" t="s">
        <v>437</v>
      </c>
      <c r="M68" s="39" t="s">
        <v>438</v>
      </c>
      <c r="N68" s="39" t="s">
        <v>439</v>
      </c>
      <c r="O68" s="39" t="s">
        <v>440</v>
      </c>
      <c r="P68" s="39" t="s">
        <v>441</v>
      </c>
      <c r="Q68" s="39" t="s">
        <v>442</v>
      </c>
    </row>
    <row r="69" spans="2:17" ht="45" customHeight="1" x14ac:dyDescent="0.2">
      <c r="B69" s="42" t="s">
        <v>147</v>
      </c>
      <c r="C69" s="39" t="s">
        <v>148</v>
      </c>
      <c r="D69" s="64" t="s">
        <v>245</v>
      </c>
      <c r="E69" s="39" t="s">
        <v>149</v>
      </c>
      <c r="F69" s="40">
        <v>0</v>
      </c>
      <c r="G69" s="40">
        <v>0</v>
      </c>
      <c r="H69" s="40">
        <f t="shared" si="3"/>
        <v>0</v>
      </c>
      <c r="I69" s="41" t="e">
        <f t="shared" si="1"/>
        <v>#DIV/0!</v>
      </c>
      <c r="J69" s="39" t="s">
        <v>443</v>
      </c>
      <c r="K69" s="39"/>
      <c r="L69" s="39" t="s">
        <v>444</v>
      </c>
      <c r="M69" s="39" t="s">
        <v>445</v>
      </c>
      <c r="N69" s="39" t="s">
        <v>445</v>
      </c>
      <c r="O69" s="39" t="s">
        <v>444</v>
      </c>
      <c r="P69" s="39" t="s">
        <v>279</v>
      </c>
      <c r="Q69" s="39" t="s">
        <v>446</v>
      </c>
    </row>
    <row r="70" spans="2:17" ht="64.5" customHeight="1" x14ac:dyDescent="0.2">
      <c r="B70" s="42" t="s">
        <v>150</v>
      </c>
      <c r="C70" s="39" t="s">
        <v>151</v>
      </c>
      <c r="D70" s="64" t="s">
        <v>245</v>
      </c>
      <c r="E70" s="39" t="s">
        <v>152</v>
      </c>
      <c r="F70" s="40">
        <v>0</v>
      </c>
      <c r="G70" s="40">
        <v>0</v>
      </c>
      <c r="H70" s="40">
        <f t="shared" si="3"/>
        <v>0</v>
      </c>
      <c r="I70" s="41" t="e">
        <f t="shared" si="1"/>
        <v>#DIV/0!</v>
      </c>
      <c r="J70" s="39" t="s">
        <v>447</v>
      </c>
      <c r="K70" s="39"/>
      <c r="L70" s="39" t="s">
        <v>448</v>
      </c>
      <c r="M70" s="39" t="s">
        <v>449</v>
      </c>
      <c r="N70" s="39" t="s">
        <v>450</v>
      </c>
      <c r="O70" s="39" t="s">
        <v>451</v>
      </c>
      <c r="P70" s="39" t="s">
        <v>452</v>
      </c>
      <c r="Q70" s="39" t="s">
        <v>453</v>
      </c>
    </row>
    <row r="71" spans="2:17" ht="42" customHeight="1" x14ac:dyDescent="0.2">
      <c r="B71" s="42" t="s">
        <v>153</v>
      </c>
      <c r="C71" s="39" t="s">
        <v>154</v>
      </c>
      <c r="D71" s="64" t="s">
        <v>245</v>
      </c>
      <c r="E71" s="39" t="s">
        <v>155</v>
      </c>
      <c r="F71" s="40">
        <v>0</v>
      </c>
      <c r="G71" s="40">
        <v>0</v>
      </c>
      <c r="H71" s="40">
        <f t="shared" si="3"/>
        <v>0</v>
      </c>
      <c r="I71" s="41" t="e">
        <f t="shared" si="1"/>
        <v>#DIV/0!</v>
      </c>
      <c r="J71" s="39" t="s">
        <v>454</v>
      </c>
      <c r="K71" s="39"/>
      <c r="L71" s="39" t="s">
        <v>455</v>
      </c>
      <c r="M71" s="39" t="s">
        <v>456</v>
      </c>
      <c r="N71" s="39" t="s">
        <v>457</v>
      </c>
      <c r="O71" s="39" t="s">
        <v>458</v>
      </c>
      <c r="P71" s="39" t="s">
        <v>279</v>
      </c>
      <c r="Q71" s="39" t="s">
        <v>459</v>
      </c>
    </row>
    <row r="72" spans="2:17" ht="52.5" customHeight="1" x14ac:dyDescent="0.2">
      <c r="B72" s="42" t="s">
        <v>156</v>
      </c>
      <c r="C72" s="39" t="s">
        <v>157</v>
      </c>
      <c r="D72" s="64" t="s">
        <v>245</v>
      </c>
      <c r="E72" s="39" t="s">
        <v>158</v>
      </c>
      <c r="F72" s="40">
        <v>0</v>
      </c>
      <c r="G72" s="40">
        <v>0</v>
      </c>
      <c r="H72" s="40">
        <f t="shared" si="3"/>
        <v>0</v>
      </c>
      <c r="I72" s="41" t="e">
        <f t="shared" si="1"/>
        <v>#DIV/0!</v>
      </c>
      <c r="J72" s="39" t="s">
        <v>460</v>
      </c>
      <c r="K72" s="39"/>
      <c r="L72" s="39" t="s">
        <v>461</v>
      </c>
      <c r="M72" s="39" t="s">
        <v>462</v>
      </c>
      <c r="N72" s="39" t="s">
        <v>463</v>
      </c>
      <c r="O72" s="39" t="s">
        <v>464</v>
      </c>
      <c r="P72" s="39" t="s">
        <v>464</v>
      </c>
      <c r="Q72" s="39" t="s">
        <v>465</v>
      </c>
    </row>
    <row r="73" spans="2:17" ht="63" customHeight="1" x14ac:dyDescent="0.2">
      <c r="B73" s="42" t="s">
        <v>159</v>
      </c>
      <c r="C73" s="39" t="s">
        <v>160</v>
      </c>
      <c r="D73" s="64" t="s">
        <v>245</v>
      </c>
      <c r="E73" s="39" t="s">
        <v>161</v>
      </c>
      <c r="F73" s="40">
        <v>0</v>
      </c>
      <c r="G73" s="40">
        <v>0</v>
      </c>
      <c r="H73" s="40">
        <f t="shared" si="3"/>
        <v>0</v>
      </c>
      <c r="I73" s="41" t="e">
        <f t="shared" ref="I73:I87" si="4">+F73/G73-1</f>
        <v>#DIV/0!</v>
      </c>
      <c r="J73" s="39" t="s">
        <v>443</v>
      </c>
      <c r="K73" s="39"/>
      <c r="L73" s="39" t="s">
        <v>261</v>
      </c>
      <c r="M73" s="39" t="s">
        <v>261</v>
      </c>
      <c r="N73" s="39" t="s">
        <v>466</v>
      </c>
      <c r="O73" s="39" t="s">
        <v>467</v>
      </c>
      <c r="P73" s="39" t="s">
        <v>279</v>
      </c>
      <c r="Q73" s="39" t="s">
        <v>261</v>
      </c>
    </row>
    <row r="74" spans="2:17" ht="50.25" customHeight="1" x14ac:dyDescent="0.2">
      <c r="B74" s="42" t="s">
        <v>162</v>
      </c>
      <c r="C74" s="39" t="s">
        <v>163</v>
      </c>
      <c r="D74" s="64" t="s">
        <v>245</v>
      </c>
      <c r="E74" s="39" t="s">
        <v>164</v>
      </c>
      <c r="F74" s="40">
        <v>0</v>
      </c>
      <c r="G74" s="40">
        <v>0</v>
      </c>
      <c r="H74" s="40">
        <f t="shared" si="3"/>
        <v>0</v>
      </c>
      <c r="I74" s="41" t="e">
        <f t="shared" si="4"/>
        <v>#DIV/0!</v>
      </c>
      <c r="J74" s="39" t="s">
        <v>460</v>
      </c>
      <c r="K74" s="39"/>
      <c r="L74" s="39" t="s">
        <v>468</v>
      </c>
      <c r="M74" s="39" t="s">
        <v>469</v>
      </c>
      <c r="N74" s="39" t="s">
        <v>470</v>
      </c>
      <c r="O74" s="39" t="s">
        <v>468</v>
      </c>
      <c r="P74" s="39" t="s">
        <v>471</v>
      </c>
      <c r="Q74" s="39" t="s">
        <v>472</v>
      </c>
    </row>
    <row r="75" spans="2:17" ht="56.25" x14ac:dyDescent="0.2">
      <c r="B75" s="42" t="s">
        <v>165</v>
      </c>
      <c r="C75" s="39" t="s">
        <v>166</v>
      </c>
      <c r="D75" s="64" t="s">
        <v>245</v>
      </c>
      <c r="E75" s="39" t="s">
        <v>167</v>
      </c>
      <c r="F75" s="40">
        <v>0</v>
      </c>
      <c r="G75" s="40">
        <v>0</v>
      </c>
      <c r="H75" s="40">
        <f t="shared" si="3"/>
        <v>0</v>
      </c>
      <c r="I75" s="41" t="e">
        <f t="shared" si="4"/>
        <v>#DIV/0!</v>
      </c>
      <c r="J75" s="39"/>
      <c r="K75" s="39"/>
      <c r="L75" s="39" t="s">
        <v>473</v>
      </c>
      <c r="M75" s="39" t="s">
        <v>474</v>
      </c>
      <c r="N75" s="39" t="s">
        <v>474</v>
      </c>
      <c r="O75" s="39" t="s">
        <v>475</v>
      </c>
      <c r="P75" s="39" t="s">
        <v>476</v>
      </c>
      <c r="Q75" s="39" t="s">
        <v>477</v>
      </c>
    </row>
    <row r="76" spans="2:17" ht="19.5" hidden="1" customHeight="1" x14ac:dyDescent="0.2">
      <c r="B76" s="35" t="s">
        <v>168</v>
      </c>
      <c r="C76" s="36" t="s">
        <v>169</v>
      </c>
      <c r="D76" s="68"/>
      <c r="E76" s="44"/>
      <c r="F76" s="37">
        <f>SUM(F80:F80)</f>
        <v>0</v>
      </c>
      <c r="G76" s="37">
        <f>SUM(G80:G80)</f>
        <v>0</v>
      </c>
      <c r="H76" s="37">
        <f>SUM(H80:H80)</f>
        <v>0</v>
      </c>
      <c r="I76" s="38" t="e">
        <f t="shared" si="4"/>
        <v>#DIV/0!</v>
      </c>
      <c r="J76" s="44"/>
      <c r="K76" s="44"/>
      <c r="L76" s="36"/>
      <c r="M76" s="36"/>
      <c r="N76" s="36"/>
      <c r="O76" s="36"/>
      <c r="P76" s="36"/>
      <c r="Q76" s="36"/>
    </row>
    <row r="77" spans="2:17" ht="29.25" customHeight="1" x14ac:dyDescent="0.2">
      <c r="B77" s="42" t="s">
        <v>170</v>
      </c>
      <c r="C77" s="39" t="s">
        <v>171</v>
      </c>
      <c r="D77" s="64" t="s">
        <v>245</v>
      </c>
      <c r="E77" s="39" t="s">
        <v>172</v>
      </c>
      <c r="F77" s="40">
        <v>0</v>
      </c>
      <c r="G77" s="40">
        <v>0</v>
      </c>
      <c r="H77" s="40">
        <f>+F77-G77</f>
        <v>0</v>
      </c>
      <c r="I77" s="41" t="e">
        <f t="shared" si="4"/>
        <v>#DIV/0!</v>
      </c>
      <c r="J77" s="39" t="s">
        <v>478</v>
      </c>
      <c r="K77" s="39"/>
      <c r="L77" s="39" t="s">
        <v>479</v>
      </c>
      <c r="M77" s="39" t="s">
        <v>479</v>
      </c>
      <c r="N77" s="39" t="s">
        <v>480</v>
      </c>
      <c r="O77" s="39"/>
      <c r="P77" s="39" t="s">
        <v>279</v>
      </c>
      <c r="Q77" s="39" t="s">
        <v>481</v>
      </c>
    </row>
    <row r="78" spans="2:17" ht="56.25" x14ac:dyDescent="0.2">
      <c r="B78" s="58" t="s">
        <v>219</v>
      </c>
      <c r="C78" s="39" t="s">
        <v>220</v>
      </c>
      <c r="D78" s="64" t="s">
        <v>245</v>
      </c>
      <c r="E78" s="39" t="s">
        <v>221</v>
      </c>
      <c r="F78" s="40"/>
      <c r="G78" s="40"/>
      <c r="H78" s="40"/>
      <c r="I78" s="41"/>
      <c r="J78" s="62"/>
      <c r="K78" s="39"/>
      <c r="L78" s="39"/>
      <c r="M78" s="39"/>
      <c r="N78" s="39"/>
      <c r="O78" s="39"/>
      <c r="P78" s="39"/>
      <c r="Q78" s="39" t="s">
        <v>482</v>
      </c>
    </row>
    <row r="79" spans="2:17" ht="45" x14ac:dyDescent="0.2">
      <c r="B79" s="58" t="s">
        <v>483</v>
      </c>
      <c r="C79" s="39" t="s">
        <v>484</v>
      </c>
      <c r="D79" s="64" t="s">
        <v>245</v>
      </c>
      <c r="E79" s="39" t="s">
        <v>485</v>
      </c>
      <c r="F79" s="40">
        <v>0</v>
      </c>
      <c r="G79" s="40">
        <v>0</v>
      </c>
      <c r="H79" s="40">
        <f>+F79-G79</f>
        <v>0</v>
      </c>
      <c r="I79" s="41" t="e">
        <f>+F79/G79-1</f>
        <v>#DIV/0!</v>
      </c>
      <c r="J79" s="39" t="s">
        <v>478</v>
      </c>
      <c r="K79" s="39"/>
      <c r="L79" s="39"/>
      <c r="M79" s="39"/>
      <c r="N79" s="39" t="s">
        <v>486</v>
      </c>
      <c r="O79" s="39"/>
      <c r="P79" s="39"/>
      <c r="Q79" s="39" t="s">
        <v>487</v>
      </c>
    </row>
    <row r="80" spans="2:17" ht="39" customHeight="1" x14ac:dyDescent="0.2">
      <c r="B80" s="42" t="s">
        <v>173</v>
      </c>
      <c r="C80" s="39" t="s">
        <v>174</v>
      </c>
      <c r="D80" s="64" t="s">
        <v>245</v>
      </c>
      <c r="E80" s="39" t="s">
        <v>175</v>
      </c>
      <c r="F80" s="40">
        <v>0</v>
      </c>
      <c r="G80" s="40">
        <v>0</v>
      </c>
      <c r="H80" s="40">
        <f>+F80-G80</f>
        <v>0</v>
      </c>
      <c r="I80" s="41" t="e">
        <f>+F80/G80-1</f>
        <v>#DIV/0!</v>
      </c>
      <c r="J80" s="39" t="s">
        <v>488</v>
      </c>
      <c r="K80" s="39"/>
      <c r="L80" s="39" t="s">
        <v>489</v>
      </c>
      <c r="M80" s="39" t="s">
        <v>490</v>
      </c>
      <c r="N80" s="39" t="s">
        <v>491</v>
      </c>
      <c r="O80" s="39" t="s">
        <v>492</v>
      </c>
      <c r="P80" s="39" t="s">
        <v>279</v>
      </c>
      <c r="Q80" s="39" t="s">
        <v>493</v>
      </c>
    </row>
    <row r="81" spans="2:17" ht="19.5" hidden="1" customHeight="1" x14ac:dyDescent="0.2">
      <c r="B81" s="35">
        <v>6</v>
      </c>
      <c r="C81" s="36" t="s">
        <v>176</v>
      </c>
      <c r="D81" s="68"/>
      <c r="E81" s="36"/>
      <c r="F81" s="37">
        <f>SUM(F82:F87)</f>
        <v>0</v>
      </c>
      <c r="G81" s="37">
        <f>SUM(G82:G87)</f>
        <v>0</v>
      </c>
      <c r="H81" s="37">
        <f>SUM(H82:H87)</f>
        <v>0</v>
      </c>
      <c r="I81" s="38" t="e">
        <f t="shared" si="4"/>
        <v>#DIV/0!</v>
      </c>
      <c r="J81" s="36"/>
      <c r="K81" s="36"/>
      <c r="L81" s="36"/>
      <c r="M81" s="36"/>
      <c r="N81" s="36"/>
      <c r="O81" s="36"/>
      <c r="P81" s="36"/>
      <c r="Q81" s="36"/>
    </row>
    <row r="82" spans="2:17" ht="43.5" customHeight="1" x14ac:dyDescent="0.2">
      <c r="B82" s="42" t="s">
        <v>177</v>
      </c>
      <c r="C82" s="39" t="s">
        <v>178</v>
      </c>
      <c r="D82" s="64" t="s">
        <v>245</v>
      </c>
      <c r="E82" s="39" t="s">
        <v>179</v>
      </c>
      <c r="F82" s="40">
        <v>0</v>
      </c>
      <c r="G82" s="40">
        <v>0</v>
      </c>
      <c r="H82" s="40">
        <f t="shared" ref="H82:H87" si="5">+F82-G82</f>
        <v>0</v>
      </c>
      <c r="I82" s="41" t="e">
        <f t="shared" si="4"/>
        <v>#DIV/0!</v>
      </c>
      <c r="J82" s="39" t="s">
        <v>494</v>
      </c>
      <c r="K82" s="39"/>
      <c r="L82" s="39" t="s">
        <v>261</v>
      </c>
      <c r="M82" s="39" t="s">
        <v>261</v>
      </c>
      <c r="N82" s="39" t="s">
        <v>495</v>
      </c>
      <c r="O82" s="39" t="s">
        <v>496</v>
      </c>
      <c r="P82" s="39" t="s">
        <v>279</v>
      </c>
      <c r="Q82" s="39" t="s">
        <v>497</v>
      </c>
    </row>
    <row r="83" spans="2:17" ht="63" customHeight="1" x14ac:dyDescent="0.2">
      <c r="B83" s="42" t="s">
        <v>180</v>
      </c>
      <c r="C83" s="39" t="s">
        <v>181</v>
      </c>
      <c r="D83" s="64" t="s">
        <v>245</v>
      </c>
      <c r="E83" s="39" t="s">
        <v>182</v>
      </c>
      <c r="F83" s="40">
        <v>0</v>
      </c>
      <c r="G83" s="40">
        <v>0</v>
      </c>
      <c r="H83" s="40">
        <f t="shared" si="5"/>
        <v>0</v>
      </c>
      <c r="I83" s="41" t="e">
        <f t="shared" si="4"/>
        <v>#DIV/0!</v>
      </c>
      <c r="J83" s="39" t="s">
        <v>498</v>
      </c>
      <c r="K83" s="39"/>
      <c r="L83" s="39" t="s">
        <v>499</v>
      </c>
      <c r="M83" s="39" t="s">
        <v>500</v>
      </c>
      <c r="N83" s="39" t="s">
        <v>500</v>
      </c>
      <c r="O83" s="39" t="s">
        <v>501</v>
      </c>
      <c r="P83" s="39" t="s">
        <v>502</v>
      </c>
      <c r="Q83" s="39" t="s">
        <v>503</v>
      </c>
    </row>
    <row r="84" spans="2:17" ht="51.75" customHeight="1" x14ac:dyDescent="0.2">
      <c r="B84" s="42" t="s">
        <v>183</v>
      </c>
      <c r="C84" s="39" t="s">
        <v>184</v>
      </c>
      <c r="D84" s="64" t="s">
        <v>245</v>
      </c>
      <c r="E84" s="39" t="s">
        <v>185</v>
      </c>
      <c r="F84" s="40">
        <v>0</v>
      </c>
      <c r="G84" s="40">
        <v>0</v>
      </c>
      <c r="H84" s="40">
        <f t="shared" si="5"/>
        <v>0</v>
      </c>
      <c r="I84" s="41" t="e">
        <f t="shared" si="4"/>
        <v>#DIV/0!</v>
      </c>
      <c r="J84" s="39" t="s">
        <v>504</v>
      </c>
      <c r="K84" s="39"/>
      <c r="L84" s="39" t="s">
        <v>505</v>
      </c>
      <c r="M84" s="39" t="s">
        <v>506</v>
      </c>
      <c r="N84" s="39" t="s">
        <v>507</v>
      </c>
      <c r="O84" s="39" t="s">
        <v>508</v>
      </c>
      <c r="P84" s="39" t="s">
        <v>508</v>
      </c>
      <c r="Q84" s="39" t="s">
        <v>509</v>
      </c>
    </row>
    <row r="85" spans="2:17" ht="33.75" x14ac:dyDescent="0.2">
      <c r="B85" s="42" t="s">
        <v>186</v>
      </c>
      <c r="C85" s="39" t="s">
        <v>187</v>
      </c>
      <c r="D85" s="64" t="s">
        <v>245</v>
      </c>
      <c r="E85" s="39" t="s">
        <v>188</v>
      </c>
      <c r="F85" s="40">
        <v>0</v>
      </c>
      <c r="G85" s="40">
        <v>0</v>
      </c>
      <c r="H85" s="40">
        <f t="shared" si="5"/>
        <v>0</v>
      </c>
      <c r="I85" s="41" t="e">
        <f t="shared" si="4"/>
        <v>#DIV/0!</v>
      </c>
      <c r="J85" s="39" t="s">
        <v>268</v>
      </c>
      <c r="K85" s="39"/>
      <c r="L85" s="39" t="s">
        <v>510</v>
      </c>
      <c r="M85" s="39" t="s">
        <v>511</v>
      </c>
      <c r="N85" s="39" t="s">
        <v>511</v>
      </c>
      <c r="O85" s="39" t="s">
        <v>512</v>
      </c>
      <c r="P85" s="39" t="s">
        <v>513</v>
      </c>
      <c r="Q85" s="39" t="s">
        <v>514</v>
      </c>
    </row>
    <row r="86" spans="2:17" ht="78.75" customHeight="1" x14ac:dyDescent="0.2">
      <c r="B86" s="42" t="s">
        <v>189</v>
      </c>
      <c r="C86" s="39" t="s">
        <v>190</v>
      </c>
      <c r="D86" s="64" t="s">
        <v>245</v>
      </c>
      <c r="E86" s="39" t="s">
        <v>191</v>
      </c>
      <c r="F86" s="40">
        <v>0</v>
      </c>
      <c r="G86" s="40">
        <v>0</v>
      </c>
      <c r="H86" s="40">
        <f t="shared" si="5"/>
        <v>0</v>
      </c>
      <c r="I86" s="41" t="e">
        <f t="shared" si="4"/>
        <v>#DIV/0!</v>
      </c>
      <c r="J86" s="39" t="s">
        <v>515</v>
      </c>
      <c r="K86" s="39"/>
      <c r="L86" s="39" t="s">
        <v>516</v>
      </c>
      <c r="M86" s="39" t="s">
        <v>517</v>
      </c>
      <c r="N86" s="39" t="s">
        <v>518</v>
      </c>
      <c r="O86" s="39" t="s">
        <v>519</v>
      </c>
      <c r="P86" s="39" t="s">
        <v>279</v>
      </c>
      <c r="Q86" s="39" t="s">
        <v>520</v>
      </c>
    </row>
    <row r="87" spans="2:17" ht="57" customHeight="1" x14ac:dyDescent="0.2">
      <c r="B87" s="42" t="s">
        <v>521</v>
      </c>
      <c r="C87" s="39" t="s">
        <v>192</v>
      </c>
      <c r="D87" s="64" t="s">
        <v>245</v>
      </c>
      <c r="E87" s="39" t="s">
        <v>193</v>
      </c>
      <c r="F87" s="40">
        <v>0</v>
      </c>
      <c r="G87" s="40">
        <v>0</v>
      </c>
      <c r="H87" s="40">
        <f t="shared" si="5"/>
        <v>0</v>
      </c>
      <c r="I87" s="41" t="e">
        <f t="shared" si="4"/>
        <v>#DIV/0!</v>
      </c>
      <c r="J87" s="39" t="s">
        <v>522</v>
      </c>
      <c r="K87" s="39"/>
      <c r="L87" s="39" t="s">
        <v>523</v>
      </c>
      <c r="M87" s="39" t="s">
        <v>524</v>
      </c>
      <c r="N87" s="39" t="s">
        <v>525</v>
      </c>
      <c r="O87" s="39" t="s">
        <v>526</v>
      </c>
      <c r="P87" s="39" t="s">
        <v>279</v>
      </c>
      <c r="Q87" s="39" t="s">
        <v>527</v>
      </c>
    </row>
    <row r="89" spans="2:17" x14ac:dyDescent="0.2">
      <c r="C89" s="54" t="s">
        <v>194</v>
      </c>
      <c r="D89" s="54"/>
    </row>
    <row r="90" spans="2:17" ht="25.5" x14ac:dyDescent="0.2">
      <c r="C90" s="54" t="s">
        <v>223</v>
      </c>
      <c r="D90" s="54"/>
      <c r="F90" s="30"/>
      <c r="G90" s="30"/>
      <c r="H90" s="30"/>
      <c r="I90" s="31"/>
    </row>
    <row r="91" spans="2:17" x14ac:dyDescent="0.2">
      <c r="F91" s="32"/>
      <c r="G91" s="32"/>
      <c r="H91" s="32"/>
      <c r="I91" s="33"/>
    </row>
    <row r="93" spans="2:17" x14ac:dyDescent="0.2">
      <c r="F93" s="32"/>
      <c r="G93" s="32"/>
      <c r="H93" s="32"/>
    </row>
    <row r="95" spans="2:17" x14ac:dyDescent="0.2">
      <c r="F95" s="32"/>
      <c r="G95" s="32"/>
      <c r="H95" s="32"/>
      <c r="I95" s="33"/>
    </row>
    <row r="97" spans="6:9" x14ac:dyDescent="0.2">
      <c r="I97" s="34"/>
    </row>
    <row r="98" spans="6:9" x14ac:dyDescent="0.2">
      <c r="F98" s="30"/>
      <c r="G98" s="30"/>
      <c r="H98" s="30"/>
      <c r="I98" s="31"/>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94"/>
  <sheetViews>
    <sheetView showGridLines="0" tabSelected="1" topLeftCell="F26" zoomScale="90" zoomScaleNormal="90" workbookViewId="0">
      <selection activeCell="J37" sqref="J37"/>
    </sheetView>
  </sheetViews>
  <sheetFormatPr baseColWidth="10" defaultColWidth="11.42578125" defaultRowHeight="12.75" outlineLevelRow="1" x14ac:dyDescent="0.2"/>
  <cols>
    <col min="1" max="1" width="3.28515625" style="3" customWidth="1"/>
    <col min="2" max="2" width="8.85546875" style="8" customWidth="1"/>
    <col min="3" max="3" width="37.5703125" style="9" customWidth="1"/>
    <col min="4" max="4" width="72.5703125" style="9" hidden="1" customWidth="1"/>
    <col min="5" max="6" width="19.140625" style="9" customWidth="1"/>
    <col min="7" max="7" width="18.7109375" style="9" bestFit="1" customWidth="1"/>
    <col min="8" max="8" width="16.140625" style="3" customWidth="1"/>
    <col min="9" max="9" width="40.140625" style="3" customWidth="1"/>
    <col min="10" max="10" width="67.140625" style="3" customWidth="1"/>
    <col min="11" max="11" width="16.28515625" style="3" customWidth="1"/>
    <col min="12" max="16384" width="11.42578125" style="3"/>
  </cols>
  <sheetData>
    <row r="3" spans="2:11" s="2" customFormat="1" ht="15" x14ac:dyDescent="0.2">
      <c r="B3" s="1"/>
    </row>
    <row r="4" spans="2:11" s="2" customFormat="1" ht="18" x14ac:dyDescent="0.2">
      <c r="B4" s="112" t="s">
        <v>552</v>
      </c>
      <c r="C4" s="112"/>
      <c r="D4" s="112"/>
      <c r="E4" s="112"/>
      <c r="F4" s="112"/>
      <c r="G4" s="112"/>
      <c r="H4" s="112"/>
      <c r="I4" s="112"/>
    </row>
    <row r="5" spans="2:11" x14ac:dyDescent="0.2">
      <c r="B5" s="108"/>
      <c r="C5" s="108"/>
      <c r="D5" s="108"/>
      <c r="E5" s="108"/>
      <c r="F5" s="108"/>
      <c r="G5" s="108"/>
      <c r="H5" s="108"/>
      <c r="K5" s="14"/>
    </row>
    <row r="6" spans="2:11" ht="18.75" thickBot="1" x14ac:dyDescent="0.25">
      <c r="B6" s="4"/>
      <c r="C6" s="5"/>
      <c r="D6" s="5"/>
      <c r="E6" s="6"/>
      <c r="F6" s="6"/>
      <c r="G6" s="6"/>
      <c r="K6" s="14"/>
    </row>
    <row r="7" spans="2:11" ht="48" customHeight="1" thickTop="1" thickBot="1" x14ac:dyDescent="0.25">
      <c r="B7" s="78" t="s">
        <v>0</v>
      </c>
      <c r="C7" s="78" t="s">
        <v>1</v>
      </c>
      <c r="D7" s="78" t="s">
        <v>2</v>
      </c>
      <c r="E7" s="78" t="s">
        <v>533</v>
      </c>
      <c r="F7" s="78" t="s">
        <v>222</v>
      </c>
      <c r="G7" s="78" t="s">
        <v>5</v>
      </c>
      <c r="H7" s="78" t="s">
        <v>6</v>
      </c>
      <c r="I7" s="50" t="s">
        <v>564</v>
      </c>
      <c r="J7" s="50" t="s">
        <v>565</v>
      </c>
      <c r="K7" s="116" t="s">
        <v>558</v>
      </c>
    </row>
    <row r="8" spans="2:11" ht="14.25" thickTop="1" thickBot="1" x14ac:dyDescent="0.25">
      <c r="B8" s="79" t="s">
        <v>7</v>
      </c>
      <c r="C8" s="80" t="s">
        <v>8</v>
      </c>
      <c r="D8" s="81"/>
      <c r="E8" s="82">
        <f>SUM(E9:E25)</f>
        <v>2107561395</v>
      </c>
      <c r="F8" s="83">
        <f>SUM(F9:F25)</f>
        <v>2078727057.9900005</v>
      </c>
      <c r="G8" s="83">
        <f>SUM(G9:G25)</f>
        <v>28834337.010000002</v>
      </c>
      <c r="H8" s="84">
        <f>+H9</f>
        <v>2.2549846460055534E-2</v>
      </c>
      <c r="I8" s="77"/>
      <c r="J8" s="7"/>
      <c r="K8" s="96">
        <f>E8</f>
        <v>2107561395</v>
      </c>
    </row>
    <row r="9" spans="2:11" s="14" customFormat="1" ht="46.5" outlineLevel="1" thickTop="1" thickBot="1" x14ac:dyDescent="0.25">
      <c r="B9" s="85" t="s">
        <v>9</v>
      </c>
      <c r="C9" s="86" t="s">
        <v>10</v>
      </c>
      <c r="D9" s="87" t="s">
        <v>11</v>
      </c>
      <c r="E9" s="88">
        <v>1194808519.9200001</v>
      </c>
      <c r="F9" s="88">
        <v>1168459927.95</v>
      </c>
      <c r="G9" s="88">
        <f>+E9-F9</f>
        <v>26348591.970000029</v>
      </c>
      <c r="H9" s="89">
        <f>+E9/F9-1</f>
        <v>2.2549846460055534E-2</v>
      </c>
      <c r="I9" s="76"/>
      <c r="J9" s="89"/>
      <c r="K9" s="97">
        <f t="shared" ref="K9:K72" si="0">E9</f>
        <v>1194808519.9200001</v>
      </c>
    </row>
    <row r="10" spans="2:11" s="14" customFormat="1" ht="35.25" outlineLevel="1" thickTop="1" thickBot="1" x14ac:dyDescent="0.25">
      <c r="B10" s="85" t="s">
        <v>12</v>
      </c>
      <c r="C10" s="86" t="s">
        <v>13</v>
      </c>
      <c r="D10" s="87" t="s">
        <v>14</v>
      </c>
      <c r="E10" s="88">
        <v>4545000</v>
      </c>
      <c r="F10" s="88">
        <v>4545000</v>
      </c>
      <c r="G10" s="88">
        <f t="shared" ref="G10:G25" si="1">+E10-F10</f>
        <v>0</v>
      </c>
      <c r="H10" s="89">
        <f t="shared" ref="H10:H61" si="2">+E10/F10-1</f>
        <v>0</v>
      </c>
      <c r="I10" s="76"/>
      <c r="J10" s="89"/>
      <c r="K10" s="97">
        <f t="shared" si="0"/>
        <v>4545000</v>
      </c>
    </row>
    <row r="11" spans="2:11" s="14" customFormat="1" ht="57" customHeight="1" outlineLevel="1" thickTop="1" thickBot="1" x14ac:dyDescent="0.25">
      <c r="B11" s="85" t="s">
        <v>15</v>
      </c>
      <c r="C11" s="86" t="s">
        <v>16</v>
      </c>
      <c r="D11" s="87" t="s">
        <v>17</v>
      </c>
      <c r="E11" s="88">
        <v>18000000</v>
      </c>
      <c r="F11" s="88">
        <v>15800196.699999999</v>
      </c>
      <c r="G11" s="88">
        <f t="shared" si="1"/>
        <v>2199803.3000000007</v>
      </c>
      <c r="H11" s="89">
        <f t="shared" si="2"/>
        <v>0.13922632368241339</v>
      </c>
      <c r="I11" s="76"/>
      <c r="J11" s="89"/>
      <c r="K11" s="97">
        <f t="shared" si="0"/>
        <v>18000000</v>
      </c>
    </row>
    <row r="12" spans="2:11" s="14" customFormat="1" ht="35.25" outlineLevel="1" thickTop="1" thickBot="1" x14ac:dyDescent="0.25">
      <c r="B12" s="85" t="s">
        <v>18</v>
      </c>
      <c r="C12" s="86" t="s">
        <v>19</v>
      </c>
      <c r="D12" s="87" t="s">
        <v>534</v>
      </c>
      <c r="E12" s="88">
        <v>163909315.44</v>
      </c>
      <c r="F12" s="88">
        <v>163959315.47999999</v>
      </c>
      <c r="G12" s="88">
        <f t="shared" si="1"/>
        <v>-50000.039999991655</v>
      </c>
      <c r="H12" s="89">
        <f t="shared" si="2"/>
        <v>-3.0495394454177482E-4</v>
      </c>
      <c r="I12" s="76"/>
      <c r="J12" s="89"/>
      <c r="K12" s="97">
        <f t="shared" si="0"/>
        <v>163909315.44</v>
      </c>
    </row>
    <row r="13" spans="2:11" s="14" customFormat="1" ht="24" outlineLevel="1" thickTop="1" thickBot="1" x14ac:dyDescent="0.25">
      <c r="B13" s="85" t="s">
        <v>21</v>
      </c>
      <c r="C13" s="86" t="s">
        <v>22</v>
      </c>
      <c r="D13" s="87" t="s">
        <v>535</v>
      </c>
      <c r="E13" s="88">
        <v>49004885.520000003</v>
      </c>
      <c r="F13" s="88">
        <v>57004885.560000002</v>
      </c>
      <c r="G13" s="88">
        <f t="shared" si="1"/>
        <v>-8000000.0399999991</v>
      </c>
      <c r="H13" s="89">
        <f t="shared" si="2"/>
        <v>-0.14033884923038165</v>
      </c>
      <c r="I13" s="76"/>
      <c r="J13" s="89"/>
      <c r="K13" s="97">
        <f t="shared" si="0"/>
        <v>49004885.520000003</v>
      </c>
    </row>
    <row r="14" spans="2:11" s="14" customFormat="1" ht="24" outlineLevel="1" thickTop="1" thickBot="1" x14ac:dyDescent="0.25">
      <c r="B14" s="85" t="s">
        <v>24</v>
      </c>
      <c r="C14" s="86" t="s">
        <v>25</v>
      </c>
      <c r="D14" s="87" t="s">
        <v>536</v>
      </c>
      <c r="E14" s="88">
        <v>125487787.19999999</v>
      </c>
      <c r="F14" s="88">
        <v>123775418.73</v>
      </c>
      <c r="G14" s="88">
        <f t="shared" si="1"/>
        <v>1712368.4699999839</v>
      </c>
      <c r="H14" s="89">
        <f t="shared" si="2"/>
        <v>1.3834479313984627E-2</v>
      </c>
      <c r="I14" s="76"/>
      <c r="J14" s="89"/>
      <c r="K14" s="97">
        <f t="shared" si="0"/>
        <v>125487787.19999999</v>
      </c>
    </row>
    <row r="15" spans="2:11" s="14" customFormat="1" ht="35.25" outlineLevel="1" thickTop="1" thickBot="1" x14ac:dyDescent="0.25">
      <c r="B15" s="85" t="s">
        <v>27</v>
      </c>
      <c r="C15" s="86" t="s">
        <v>28</v>
      </c>
      <c r="D15" s="87" t="s">
        <v>537</v>
      </c>
      <c r="E15" s="88">
        <v>32634279.239999998</v>
      </c>
      <c r="F15" s="88">
        <v>32634279.260000002</v>
      </c>
      <c r="G15" s="88">
        <f t="shared" si="1"/>
        <v>-2.0000003278255463E-2</v>
      </c>
      <c r="H15" s="89">
        <f t="shared" si="2"/>
        <v>-6.1285265751109819E-10</v>
      </c>
      <c r="I15" s="76"/>
      <c r="J15" s="89"/>
      <c r="K15" s="97">
        <f t="shared" si="0"/>
        <v>32634279.239999998</v>
      </c>
    </row>
    <row r="16" spans="2:11" s="14" customFormat="1" ht="35.25" outlineLevel="1" thickTop="1" thickBot="1" x14ac:dyDescent="0.25">
      <c r="B16" s="85" t="s">
        <v>30</v>
      </c>
      <c r="C16" s="86" t="s">
        <v>31</v>
      </c>
      <c r="D16" s="87" t="s">
        <v>538</v>
      </c>
      <c r="E16" s="88">
        <v>42952009.800000004</v>
      </c>
      <c r="F16" s="88">
        <v>42902009.760000005</v>
      </c>
      <c r="G16" s="88">
        <f t="shared" si="1"/>
        <v>50000.039999999106</v>
      </c>
      <c r="H16" s="89">
        <f t="shared" si="2"/>
        <v>1.1654474995392849E-3</v>
      </c>
      <c r="I16" s="76"/>
      <c r="J16" s="89"/>
      <c r="K16" s="97">
        <f t="shared" si="0"/>
        <v>42952009.800000004</v>
      </c>
    </row>
    <row r="17" spans="2:11" s="14" customFormat="1" ht="69" outlineLevel="1" thickTop="1" thickBot="1" x14ac:dyDescent="0.25">
      <c r="B17" s="85" t="s">
        <v>33</v>
      </c>
      <c r="C17" s="86" t="s">
        <v>34</v>
      </c>
      <c r="D17" s="87" t="s">
        <v>35</v>
      </c>
      <c r="E17" s="88">
        <v>139291495.79999998</v>
      </c>
      <c r="F17" s="88">
        <v>137390769.46000001</v>
      </c>
      <c r="G17" s="88">
        <f t="shared" si="1"/>
        <v>1900726.3399999738</v>
      </c>
      <c r="H17" s="89">
        <f t="shared" si="2"/>
        <v>1.3834454435844412E-2</v>
      </c>
      <c r="I17" s="76"/>
      <c r="J17" s="89"/>
      <c r="K17" s="97">
        <f t="shared" si="0"/>
        <v>139291495.79999998</v>
      </c>
    </row>
    <row r="18" spans="2:11" s="14" customFormat="1" ht="35.25" outlineLevel="1" thickTop="1" thickBot="1" x14ac:dyDescent="0.25">
      <c r="B18" s="85" t="s">
        <v>36</v>
      </c>
      <c r="C18" s="86" t="s">
        <v>37</v>
      </c>
      <c r="D18" s="87" t="s">
        <v>539</v>
      </c>
      <c r="E18" s="88">
        <v>7529274.2400000002</v>
      </c>
      <c r="F18" s="88">
        <v>7426528.1400000006</v>
      </c>
      <c r="G18" s="88">
        <f t="shared" si="1"/>
        <v>102746.09999999963</v>
      </c>
      <c r="H18" s="89">
        <f t="shared" si="2"/>
        <v>1.383501120080588E-2</v>
      </c>
      <c r="I18" s="76"/>
      <c r="J18" s="89"/>
      <c r="K18" s="97">
        <f t="shared" si="0"/>
        <v>7529274.2400000002</v>
      </c>
    </row>
    <row r="19" spans="2:11" s="14" customFormat="1" ht="24" outlineLevel="1" thickTop="1" thickBot="1" x14ac:dyDescent="0.25">
      <c r="B19" s="85" t="s">
        <v>39</v>
      </c>
      <c r="C19" s="86" t="s">
        <v>40</v>
      </c>
      <c r="D19" s="87" t="s">
        <v>540</v>
      </c>
      <c r="E19" s="94">
        <v>22587810.84</v>
      </c>
      <c r="F19" s="88">
        <v>22279584.309999999</v>
      </c>
      <c r="G19" s="88">
        <f t="shared" si="1"/>
        <v>308226.53000000119</v>
      </c>
      <c r="H19" s="89">
        <f t="shared" si="2"/>
        <v>1.3834482982775231E-2</v>
      </c>
      <c r="I19" s="76"/>
      <c r="J19" s="89"/>
      <c r="K19" s="97">
        <f t="shared" si="0"/>
        <v>22587810.84</v>
      </c>
    </row>
    <row r="20" spans="2:11" s="14" customFormat="1" ht="35.25" outlineLevel="1" thickTop="1" thickBot="1" x14ac:dyDescent="0.25">
      <c r="B20" s="85" t="s">
        <v>42</v>
      </c>
      <c r="C20" s="86" t="s">
        <v>43</v>
      </c>
      <c r="D20" s="87" t="s">
        <v>541</v>
      </c>
      <c r="E20" s="88">
        <v>74192706.599999994</v>
      </c>
      <c r="F20" s="88">
        <v>74265280.719999999</v>
      </c>
      <c r="G20" s="88">
        <f t="shared" si="1"/>
        <v>-72574.120000004768</v>
      </c>
      <c r="H20" s="89">
        <f t="shared" si="2"/>
        <v>-9.772281111227743E-4</v>
      </c>
      <c r="I20" s="76"/>
      <c r="J20" s="89"/>
      <c r="K20" s="97">
        <f t="shared" si="0"/>
        <v>74192706.599999994</v>
      </c>
    </row>
    <row r="21" spans="2:11" s="14" customFormat="1" ht="35.25" outlineLevel="1" thickTop="1" thickBot="1" x14ac:dyDescent="0.25">
      <c r="B21" s="85" t="s">
        <v>45</v>
      </c>
      <c r="C21" s="86" t="s">
        <v>46</v>
      </c>
      <c r="D21" s="87" t="s">
        <v>542</v>
      </c>
      <c r="E21" s="88">
        <v>7529274.2400000002</v>
      </c>
      <c r="F21" s="88">
        <v>7426528.1400000006</v>
      </c>
      <c r="G21" s="88">
        <f t="shared" si="1"/>
        <v>102746.09999999963</v>
      </c>
      <c r="H21" s="89">
        <f t="shared" si="2"/>
        <v>1.383501120080588E-2</v>
      </c>
      <c r="I21" s="76"/>
      <c r="J21" s="89"/>
      <c r="K21" s="97">
        <f t="shared" si="0"/>
        <v>7529274.2400000002</v>
      </c>
    </row>
    <row r="22" spans="2:11" s="14" customFormat="1" ht="35.25" outlineLevel="1" thickTop="1" thickBot="1" x14ac:dyDescent="0.25">
      <c r="B22" s="85" t="s">
        <v>48</v>
      </c>
      <c r="C22" s="86" t="s">
        <v>49</v>
      </c>
      <c r="D22" s="87" t="s">
        <v>543</v>
      </c>
      <c r="E22" s="88">
        <v>79057337.640000001</v>
      </c>
      <c r="F22" s="88">
        <v>77978544.670000002</v>
      </c>
      <c r="G22" s="88">
        <f t="shared" si="1"/>
        <v>1078792.9699999988</v>
      </c>
      <c r="H22" s="89">
        <f t="shared" si="2"/>
        <v>1.3834484531166646E-2</v>
      </c>
      <c r="I22" s="76"/>
      <c r="J22" s="89"/>
      <c r="K22" s="97">
        <f t="shared" si="0"/>
        <v>79057337.640000001</v>
      </c>
    </row>
    <row r="23" spans="2:11" s="14" customFormat="1" ht="57.75" outlineLevel="1" thickTop="1" thickBot="1" x14ac:dyDescent="0.25">
      <c r="B23" s="85" t="s">
        <v>51</v>
      </c>
      <c r="C23" s="86" t="s">
        <v>52</v>
      </c>
      <c r="D23" s="87" t="s">
        <v>544</v>
      </c>
      <c r="E23" s="88">
        <v>43148871</v>
      </c>
      <c r="F23" s="88">
        <v>41432415.399999999</v>
      </c>
      <c r="G23" s="88">
        <f t="shared" si="1"/>
        <v>1716455.6000000015</v>
      </c>
      <c r="H23" s="89">
        <f t="shared" si="2"/>
        <v>4.1427842992711517E-2</v>
      </c>
      <c r="I23" s="76"/>
      <c r="J23" s="89"/>
      <c r="K23" s="97">
        <f t="shared" si="0"/>
        <v>43148871</v>
      </c>
    </row>
    <row r="24" spans="2:11" s="14" customFormat="1" ht="46.5" outlineLevel="1" thickTop="1" thickBot="1" x14ac:dyDescent="0.25">
      <c r="B24" s="85" t="s">
        <v>54</v>
      </c>
      <c r="C24" s="86" t="s">
        <v>55</v>
      </c>
      <c r="D24" s="87" t="s">
        <v>545</v>
      </c>
      <c r="E24" s="88">
        <v>22620807.960000001</v>
      </c>
      <c r="F24" s="88">
        <v>22279584.309999999</v>
      </c>
      <c r="G24" s="88">
        <f t="shared" si="1"/>
        <v>341223.65000000224</v>
      </c>
      <c r="H24" s="89">
        <f t="shared" si="2"/>
        <v>1.5315530364130137E-2</v>
      </c>
      <c r="I24" s="76"/>
      <c r="J24" s="89"/>
      <c r="K24" s="97">
        <f t="shared" si="0"/>
        <v>22620807.960000001</v>
      </c>
    </row>
    <row r="25" spans="2:11" s="14" customFormat="1" ht="35.25" outlineLevel="1" thickTop="1" thickBot="1" x14ac:dyDescent="0.25">
      <c r="B25" s="85" t="s">
        <v>57</v>
      </c>
      <c r="C25" s="86" t="s">
        <v>58</v>
      </c>
      <c r="D25" s="87" t="s">
        <v>546</v>
      </c>
      <c r="E25" s="88">
        <v>80262019.560000002</v>
      </c>
      <c r="F25" s="88">
        <v>79166789.399999991</v>
      </c>
      <c r="G25" s="88">
        <f t="shared" si="1"/>
        <v>1095230.1600000113</v>
      </c>
      <c r="H25" s="89">
        <f t="shared" si="2"/>
        <v>1.3834464783789802E-2</v>
      </c>
      <c r="I25" s="76"/>
      <c r="J25" s="89"/>
      <c r="K25" s="97">
        <f t="shared" si="0"/>
        <v>80262019.560000002</v>
      </c>
    </row>
    <row r="26" spans="2:11" s="14" customFormat="1" ht="14.25" thickTop="1" thickBot="1" x14ac:dyDescent="0.25">
      <c r="B26" s="79">
        <v>1</v>
      </c>
      <c r="C26" s="90" t="s">
        <v>60</v>
      </c>
      <c r="D26" s="91"/>
      <c r="E26" s="83">
        <f>SUM(E27:E48)</f>
        <v>1949043362.5729566</v>
      </c>
      <c r="F26" s="83">
        <f>SUM(F27:F48)</f>
        <v>2062486136.375</v>
      </c>
      <c r="G26" s="83">
        <f>SUM(G27:G47)</f>
        <v>-113442773.8020433</v>
      </c>
      <c r="H26" s="92">
        <f t="shared" si="2"/>
        <v>-5.5002926711269495E-2</v>
      </c>
      <c r="I26" s="77"/>
      <c r="J26" s="84"/>
      <c r="K26" s="96">
        <f t="shared" si="0"/>
        <v>1949043362.5729566</v>
      </c>
    </row>
    <row r="27" spans="2:11" s="14" customFormat="1" ht="14.25" outlineLevel="1" thickTop="1" thickBot="1" x14ac:dyDescent="0.25">
      <c r="B27" s="85" t="s">
        <v>61</v>
      </c>
      <c r="C27" s="86" t="s">
        <v>62</v>
      </c>
      <c r="D27" s="87" t="s">
        <v>547</v>
      </c>
      <c r="E27" s="88">
        <v>8800000</v>
      </c>
      <c r="F27" s="88">
        <v>8800000</v>
      </c>
      <c r="G27" s="88">
        <f t="shared" ref="G27:G48" si="3">+E27-F27</f>
        <v>0</v>
      </c>
      <c r="H27" s="89">
        <f t="shared" si="2"/>
        <v>0</v>
      </c>
      <c r="I27" s="76"/>
      <c r="J27" s="89"/>
      <c r="K27" s="97">
        <f t="shared" si="0"/>
        <v>8800000</v>
      </c>
    </row>
    <row r="28" spans="2:11" s="14" customFormat="1" ht="24" outlineLevel="1" thickTop="1" thickBot="1" x14ac:dyDescent="0.25">
      <c r="B28" s="85" t="s">
        <v>64</v>
      </c>
      <c r="C28" s="86" t="s">
        <v>65</v>
      </c>
      <c r="D28" s="87" t="s">
        <v>66</v>
      </c>
      <c r="E28" s="88">
        <v>72000</v>
      </c>
      <c r="F28" s="88">
        <v>72000</v>
      </c>
      <c r="G28" s="88">
        <f t="shared" si="3"/>
        <v>0</v>
      </c>
      <c r="H28" s="89">
        <f t="shared" si="2"/>
        <v>0</v>
      </c>
      <c r="I28" s="76"/>
      <c r="J28" s="89"/>
      <c r="K28" s="97">
        <f t="shared" si="0"/>
        <v>72000</v>
      </c>
    </row>
    <row r="29" spans="2:11" s="14" customFormat="1" ht="24" outlineLevel="1" thickTop="1" thickBot="1" x14ac:dyDescent="0.25">
      <c r="B29" s="85" t="s">
        <v>67</v>
      </c>
      <c r="C29" s="86" t="s">
        <v>68</v>
      </c>
      <c r="D29" s="87" t="s">
        <v>69</v>
      </c>
      <c r="E29" s="88">
        <v>660000</v>
      </c>
      <c r="F29" s="88">
        <v>660000</v>
      </c>
      <c r="G29" s="88">
        <f t="shared" si="3"/>
        <v>0</v>
      </c>
      <c r="H29" s="89">
        <f t="shared" si="2"/>
        <v>0</v>
      </c>
      <c r="I29" s="76"/>
      <c r="J29" s="89"/>
      <c r="K29" s="97">
        <f t="shared" si="0"/>
        <v>660000</v>
      </c>
    </row>
    <row r="30" spans="2:11" s="14" customFormat="1" ht="57.75" outlineLevel="1" thickTop="1" thickBot="1" x14ac:dyDescent="0.25">
      <c r="B30" s="85" t="s">
        <v>70</v>
      </c>
      <c r="C30" s="86" t="s">
        <v>71</v>
      </c>
      <c r="D30" s="87" t="s">
        <v>72</v>
      </c>
      <c r="E30" s="88">
        <v>125500000</v>
      </c>
      <c r="F30" s="88">
        <v>120500000</v>
      </c>
      <c r="G30" s="88">
        <f t="shared" si="3"/>
        <v>5000000</v>
      </c>
      <c r="H30" s="89">
        <f t="shared" si="2"/>
        <v>4.1493775933610033E-2</v>
      </c>
      <c r="I30" s="76"/>
      <c r="J30" s="89"/>
      <c r="K30" s="97">
        <f t="shared" si="0"/>
        <v>125500000</v>
      </c>
    </row>
    <row r="31" spans="2:11" s="14" customFormat="1" ht="35.25" outlineLevel="1" thickTop="1" thickBot="1" x14ac:dyDescent="0.25">
      <c r="B31" s="85" t="s">
        <v>209</v>
      </c>
      <c r="C31" s="86" t="s">
        <v>210</v>
      </c>
      <c r="D31" s="87" t="s">
        <v>211</v>
      </c>
      <c r="E31" s="88">
        <v>950000</v>
      </c>
      <c r="F31" s="88">
        <v>1649998.99</v>
      </c>
      <c r="G31" s="88">
        <f t="shared" si="3"/>
        <v>-699998.99</v>
      </c>
      <c r="H31" s="89">
        <f t="shared" si="2"/>
        <v>-0.42424207180878337</v>
      </c>
      <c r="I31" s="76"/>
      <c r="J31" s="89"/>
      <c r="K31" s="97">
        <f t="shared" si="0"/>
        <v>950000</v>
      </c>
    </row>
    <row r="32" spans="2:11" s="14" customFormat="1" ht="35.25" outlineLevel="1" thickTop="1" thickBot="1" x14ac:dyDescent="0.25">
      <c r="B32" s="85" t="s">
        <v>73</v>
      </c>
      <c r="C32" s="86" t="s">
        <v>74</v>
      </c>
      <c r="D32" s="87" t="s">
        <v>75</v>
      </c>
      <c r="E32" s="88">
        <v>36611619.346534804</v>
      </c>
      <c r="F32" s="88">
        <v>32366915.5</v>
      </c>
      <c r="G32" s="88">
        <f t="shared" si="3"/>
        <v>4244703.8465348035</v>
      </c>
      <c r="H32" s="89">
        <f t="shared" si="2"/>
        <v>0.13114329187576756</v>
      </c>
      <c r="I32" s="76"/>
      <c r="J32" s="89"/>
      <c r="K32" s="97">
        <f t="shared" si="0"/>
        <v>36611619.346534804</v>
      </c>
    </row>
    <row r="33" spans="2:11" s="14" customFormat="1" ht="24" outlineLevel="1" thickTop="1" thickBot="1" x14ac:dyDescent="0.25">
      <c r="B33" s="85" t="s">
        <v>307</v>
      </c>
      <c r="C33" s="86" t="s">
        <v>553</v>
      </c>
      <c r="D33" s="95" t="s">
        <v>309</v>
      </c>
      <c r="E33" s="88">
        <v>1700000</v>
      </c>
      <c r="F33" s="88">
        <v>1700000</v>
      </c>
      <c r="G33" s="88">
        <f t="shared" si="3"/>
        <v>0</v>
      </c>
      <c r="H33" s="89">
        <f t="shared" si="2"/>
        <v>0</v>
      </c>
      <c r="I33" s="76"/>
      <c r="J33" s="89"/>
      <c r="K33" s="97">
        <f t="shared" si="0"/>
        <v>1700000</v>
      </c>
    </row>
    <row r="34" spans="2:11" s="14" customFormat="1" ht="24" outlineLevel="1" thickTop="1" thickBot="1" x14ac:dyDescent="0.25">
      <c r="B34" s="85" t="s">
        <v>212</v>
      </c>
      <c r="C34" s="86" t="s">
        <v>213</v>
      </c>
      <c r="D34" s="87" t="s">
        <v>214</v>
      </c>
      <c r="E34" s="88">
        <v>2684720</v>
      </c>
      <c r="F34" s="88">
        <v>0</v>
      </c>
      <c r="G34" s="88">
        <f t="shared" si="3"/>
        <v>2684720</v>
      </c>
      <c r="H34" s="89">
        <v>1</v>
      </c>
      <c r="I34" s="76"/>
      <c r="J34" s="89"/>
      <c r="K34" s="97">
        <f t="shared" si="0"/>
        <v>2684720</v>
      </c>
    </row>
    <row r="35" spans="2:11" s="14" customFormat="1" ht="35.25" outlineLevel="1" thickTop="1" thickBot="1" x14ac:dyDescent="0.25">
      <c r="B35" s="85" t="s">
        <v>76</v>
      </c>
      <c r="C35" s="86" t="s">
        <v>77</v>
      </c>
      <c r="D35" s="87" t="s">
        <v>78</v>
      </c>
      <c r="E35" s="88">
        <v>197160879.99599999</v>
      </c>
      <c r="F35" s="88">
        <v>173953125</v>
      </c>
      <c r="G35" s="88">
        <f t="shared" si="3"/>
        <v>23207754.995999992</v>
      </c>
      <c r="H35" s="89">
        <f t="shared" si="2"/>
        <v>0.13341384350525454</v>
      </c>
      <c r="I35" s="76"/>
      <c r="J35" s="89"/>
      <c r="K35" s="97">
        <f t="shared" si="0"/>
        <v>197160879.99599999</v>
      </c>
    </row>
    <row r="36" spans="2:11" s="14" customFormat="1" ht="14.25" outlineLevel="1" thickTop="1" thickBot="1" x14ac:dyDescent="0.25">
      <c r="B36" s="85" t="s">
        <v>76</v>
      </c>
      <c r="C36" s="86" t="s">
        <v>79</v>
      </c>
      <c r="D36" s="87" t="s">
        <v>80</v>
      </c>
      <c r="E36" s="88">
        <v>335418414.74000001</v>
      </c>
      <c r="F36" s="88">
        <v>352248679</v>
      </c>
      <c r="G36" s="88">
        <f t="shared" si="3"/>
        <v>-16830264.25999999</v>
      </c>
      <c r="H36" s="89">
        <f t="shared" si="2"/>
        <v>-4.777949574652629E-2</v>
      </c>
      <c r="I36" s="76"/>
      <c r="J36" s="89"/>
      <c r="K36" s="97">
        <f t="shared" si="0"/>
        <v>335418414.74000001</v>
      </c>
    </row>
    <row r="37" spans="2:11" s="14" customFormat="1" ht="169.5" outlineLevel="1" thickTop="1" thickBot="1" x14ac:dyDescent="0.25">
      <c r="B37" s="85" t="s">
        <v>81</v>
      </c>
      <c r="C37" s="86" t="s">
        <v>215</v>
      </c>
      <c r="D37" s="87" t="s">
        <v>82</v>
      </c>
      <c r="E37" s="88">
        <v>696751394.15999997</v>
      </c>
      <c r="F37" s="88">
        <v>850400000</v>
      </c>
      <c r="G37" s="88">
        <f t="shared" si="3"/>
        <v>-153648605.84000003</v>
      </c>
      <c r="H37" s="89">
        <f t="shared" si="2"/>
        <v>-0.18067804073377236</v>
      </c>
      <c r="I37" s="105" t="s">
        <v>555</v>
      </c>
      <c r="J37" s="103" t="s">
        <v>557</v>
      </c>
      <c r="K37" s="97">
        <f t="shared" si="0"/>
        <v>696751394.15999997</v>
      </c>
    </row>
    <row r="38" spans="2:11" s="14" customFormat="1" ht="46.5" outlineLevel="1" thickTop="1" thickBot="1" x14ac:dyDescent="0.25">
      <c r="B38" s="85" t="s">
        <v>218</v>
      </c>
      <c r="C38" s="86" t="s">
        <v>216</v>
      </c>
      <c r="D38" s="87" t="s">
        <v>217</v>
      </c>
      <c r="E38" s="88">
        <v>300000</v>
      </c>
      <c r="F38" s="88">
        <v>300000</v>
      </c>
      <c r="G38" s="88">
        <f t="shared" si="3"/>
        <v>0</v>
      </c>
      <c r="H38" s="89">
        <f t="shared" si="2"/>
        <v>0</v>
      </c>
      <c r="I38" s="76"/>
      <c r="J38" s="89"/>
      <c r="K38" s="97">
        <f t="shared" si="0"/>
        <v>300000</v>
      </c>
    </row>
    <row r="39" spans="2:11" s="14" customFormat="1" ht="35.25" outlineLevel="1" thickTop="1" thickBot="1" x14ac:dyDescent="0.25">
      <c r="B39" s="85" t="s">
        <v>83</v>
      </c>
      <c r="C39" s="86" t="s">
        <v>84</v>
      </c>
      <c r="D39" s="87" t="s">
        <v>85</v>
      </c>
      <c r="E39" s="88">
        <v>432784269.53042197</v>
      </c>
      <c r="F39" s="88">
        <v>405018142.88500005</v>
      </c>
      <c r="G39" s="88">
        <f t="shared" si="3"/>
        <v>27766126.645421922</v>
      </c>
      <c r="H39" s="89">
        <f t="shared" si="2"/>
        <v>6.8555266308911511E-2</v>
      </c>
      <c r="I39" s="76"/>
      <c r="J39" s="89"/>
      <c r="K39" s="97">
        <f t="shared" si="0"/>
        <v>432784269.53042197</v>
      </c>
    </row>
    <row r="40" spans="2:11" s="14" customFormat="1" ht="91.5" outlineLevel="1" thickTop="1" thickBot="1" x14ac:dyDescent="0.25">
      <c r="B40" s="85" t="s">
        <v>89</v>
      </c>
      <c r="C40" s="86" t="s">
        <v>90</v>
      </c>
      <c r="D40" s="87" t="s">
        <v>91</v>
      </c>
      <c r="E40" s="88">
        <v>1020000</v>
      </c>
      <c r="F40" s="88">
        <v>2198750</v>
      </c>
      <c r="G40" s="88">
        <f t="shared" si="3"/>
        <v>-1178750</v>
      </c>
      <c r="H40" s="89">
        <f t="shared" si="2"/>
        <v>-0.53610005685048323</v>
      </c>
      <c r="I40" s="76"/>
      <c r="J40" s="89"/>
      <c r="K40" s="97">
        <f t="shared" si="0"/>
        <v>1020000</v>
      </c>
    </row>
    <row r="41" spans="2:11" s="14" customFormat="1" ht="46.5" outlineLevel="1" thickTop="1" thickBot="1" x14ac:dyDescent="0.25">
      <c r="B41" s="85" t="s">
        <v>92</v>
      </c>
      <c r="C41" s="86" t="s">
        <v>93</v>
      </c>
      <c r="D41" s="87" t="s">
        <v>94</v>
      </c>
      <c r="E41" s="88">
        <v>9676350</v>
      </c>
      <c r="F41" s="88">
        <v>5625000</v>
      </c>
      <c r="G41" s="88">
        <f t="shared" si="3"/>
        <v>4051350</v>
      </c>
      <c r="H41" s="89">
        <f t="shared" si="2"/>
        <v>0.72023999999999999</v>
      </c>
      <c r="I41" s="76"/>
      <c r="J41" s="89"/>
      <c r="K41" s="97">
        <f t="shared" si="0"/>
        <v>9676350</v>
      </c>
    </row>
    <row r="42" spans="2:11" s="14" customFormat="1" ht="80.25" outlineLevel="1" thickTop="1" thickBot="1" x14ac:dyDescent="0.25">
      <c r="B42" s="85" t="s">
        <v>95</v>
      </c>
      <c r="C42" s="86" t="s">
        <v>96</v>
      </c>
      <c r="D42" s="87" t="s">
        <v>97</v>
      </c>
      <c r="E42" s="88">
        <v>9008681.8499999996</v>
      </c>
      <c r="F42" s="88">
        <v>4775000</v>
      </c>
      <c r="G42" s="88">
        <f t="shared" si="3"/>
        <v>4233681.8499999996</v>
      </c>
      <c r="H42" s="89">
        <f t="shared" si="2"/>
        <v>0.88663494240837681</v>
      </c>
      <c r="I42" s="76"/>
      <c r="J42" s="89"/>
      <c r="K42" s="97">
        <f t="shared" si="0"/>
        <v>9008681.8499999996</v>
      </c>
    </row>
    <row r="43" spans="2:11" s="14" customFormat="1" ht="46.5" outlineLevel="1" thickTop="1" thickBot="1" x14ac:dyDescent="0.25">
      <c r="B43" s="85" t="s">
        <v>98</v>
      </c>
      <c r="C43" s="86" t="s">
        <v>99</v>
      </c>
      <c r="D43" s="87" t="s">
        <v>100</v>
      </c>
      <c r="E43" s="88">
        <v>600000</v>
      </c>
      <c r="F43" s="88">
        <v>500000</v>
      </c>
      <c r="G43" s="88">
        <f t="shared" si="3"/>
        <v>100000</v>
      </c>
      <c r="H43" s="89">
        <f t="shared" si="2"/>
        <v>0.19999999999999996</v>
      </c>
      <c r="I43" s="76"/>
      <c r="J43" s="89"/>
      <c r="K43" s="97">
        <f t="shared" si="0"/>
        <v>600000</v>
      </c>
    </row>
    <row r="44" spans="2:11" s="14" customFormat="1" ht="136.5" outlineLevel="1" thickTop="1" thickBot="1" x14ac:dyDescent="0.25">
      <c r="B44" s="85" t="s">
        <v>101</v>
      </c>
      <c r="C44" s="86" t="s">
        <v>102</v>
      </c>
      <c r="D44" s="87" t="s">
        <v>103</v>
      </c>
      <c r="E44" s="88">
        <v>88345032.950000003</v>
      </c>
      <c r="F44" s="88">
        <v>100468525</v>
      </c>
      <c r="G44" s="88">
        <f t="shared" si="3"/>
        <v>-12123492.049999997</v>
      </c>
      <c r="H44" s="89">
        <f t="shared" si="2"/>
        <v>-0.12066955347458319</v>
      </c>
      <c r="I44" s="76"/>
      <c r="J44" s="89"/>
      <c r="K44" s="97">
        <f t="shared" si="0"/>
        <v>88345032.950000003</v>
      </c>
    </row>
    <row r="45" spans="2:11" s="14" customFormat="1" ht="46.5" outlineLevel="1" thickTop="1" thickBot="1" x14ac:dyDescent="0.25">
      <c r="B45" s="85" t="s">
        <v>104</v>
      </c>
      <c r="C45" s="86" t="s">
        <v>105</v>
      </c>
      <c r="D45" s="87" t="s">
        <v>106</v>
      </c>
      <c r="E45" s="88">
        <v>0</v>
      </c>
      <c r="F45" s="88">
        <v>300000</v>
      </c>
      <c r="G45" s="88">
        <f t="shared" si="3"/>
        <v>-300000</v>
      </c>
      <c r="H45" s="89">
        <f t="shared" si="2"/>
        <v>-1</v>
      </c>
      <c r="I45" s="76"/>
      <c r="J45" s="89"/>
      <c r="K45" s="97">
        <f t="shared" si="0"/>
        <v>0</v>
      </c>
    </row>
    <row r="46" spans="2:11" s="14" customFormat="1" ht="35.25" outlineLevel="1" thickTop="1" thickBot="1" x14ac:dyDescent="0.25">
      <c r="B46" s="85" t="s">
        <v>116</v>
      </c>
      <c r="C46" s="86" t="s">
        <v>117</v>
      </c>
      <c r="D46" s="87" t="s">
        <v>118</v>
      </c>
      <c r="E46" s="88">
        <v>200000</v>
      </c>
      <c r="F46" s="88">
        <v>150000</v>
      </c>
      <c r="G46" s="88">
        <f t="shared" si="3"/>
        <v>50000</v>
      </c>
      <c r="H46" s="89">
        <f t="shared" si="2"/>
        <v>0.33333333333333326</v>
      </c>
      <c r="I46" s="76"/>
      <c r="J46" s="89"/>
      <c r="K46" s="97">
        <f t="shared" si="0"/>
        <v>200000</v>
      </c>
    </row>
    <row r="47" spans="2:11" s="14" customFormat="1" ht="46.5" outlineLevel="1" thickTop="1" thickBot="1" x14ac:dyDescent="0.25">
      <c r="B47" s="85" t="s">
        <v>119</v>
      </c>
      <c r="C47" s="86" t="s">
        <v>120</v>
      </c>
      <c r="D47" s="87" t="s">
        <v>121</v>
      </c>
      <c r="E47" s="88">
        <v>500000</v>
      </c>
      <c r="F47" s="88">
        <v>500000</v>
      </c>
      <c r="G47" s="88">
        <f t="shared" si="3"/>
        <v>0</v>
      </c>
      <c r="H47" s="89">
        <f t="shared" si="2"/>
        <v>0</v>
      </c>
      <c r="I47" s="76"/>
      <c r="J47" s="89"/>
      <c r="K47" s="97">
        <f t="shared" si="0"/>
        <v>500000</v>
      </c>
    </row>
    <row r="48" spans="2:11" s="14" customFormat="1" ht="24" outlineLevel="1" thickTop="1" thickBot="1" x14ac:dyDescent="0.25">
      <c r="B48" s="85" t="s">
        <v>122</v>
      </c>
      <c r="C48" s="86" t="s">
        <v>123</v>
      </c>
      <c r="D48" s="87" t="s">
        <v>124</v>
      </c>
      <c r="E48" s="88">
        <v>300000</v>
      </c>
      <c r="F48" s="88">
        <v>300000</v>
      </c>
      <c r="G48" s="88">
        <f t="shared" si="3"/>
        <v>0</v>
      </c>
      <c r="H48" s="89">
        <f t="shared" si="2"/>
        <v>0</v>
      </c>
      <c r="I48" s="76"/>
      <c r="J48" s="89"/>
      <c r="K48" s="97">
        <f t="shared" si="0"/>
        <v>300000</v>
      </c>
    </row>
    <row r="49" spans="2:11" s="14" customFormat="1" ht="14.25" thickTop="1" thickBot="1" x14ac:dyDescent="0.25">
      <c r="B49" s="79">
        <v>2</v>
      </c>
      <c r="C49" s="90" t="s">
        <v>125</v>
      </c>
      <c r="D49" s="91"/>
      <c r="E49" s="83">
        <f>SUM(E50:E59)</f>
        <v>6663879</v>
      </c>
      <c r="F49" s="83">
        <f>SUM(F50:F59)</f>
        <v>6862300</v>
      </c>
      <c r="G49" s="83">
        <f>SUM(G50:G59)</f>
        <v>-198421</v>
      </c>
      <c r="H49" s="92">
        <f t="shared" si="2"/>
        <v>-2.8914649607274523E-2</v>
      </c>
      <c r="I49" s="77"/>
      <c r="J49" s="84"/>
      <c r="K49" s="96">
        <f t="shared" si="0"/>
        <v>6663879</v>
      </c>
    </row>
    <row r="50" spans="2:11" s="14" customFormat="1" ht="35.25" outlineLevel="1" thickTop="1" thickBot="1" x14ac:dyDescent="0.25">
      <c r="B50" s="85" t="s">
        <v>129</v>
      </c>
      <c r="C50" s="86" t="s">
        <v>130</v>
      </c>
      <c r="D50" s="87" t="s">
        <v>131</v>
      </c>
      <c r="E50" s="88">
        <v>150000</v>
      </c>
      <c r="F50" s="88">
        <v>150000</v>
      </c>
      <c r="G50" s="88">
        <f t="shared" ref="G50:G59" si="4">+E50-F50</f>
        <v>0</v>
      </c>
      <c r="H50" s="89">
        <f t="shared" si="2"/>
        <v>0</v>
      </c>
      <c r="I50" s="76"/>
      <c r="J50" s="89"/>
      <c r="K50" s="97">
        <f t="shared" si="0"/>
        <v>150000</v>
      </c>
    </row>
    <row r="51" spans="2:11" s="14" customFormat="1" ht="35.25" outlineLevel="1" thickTop="1" thickBot="1" x14ac:dyDescent="0.25">
      <c r="B51" s="85" t="s">
        <v>132</v>
      </c>
      <c r="C51" s="86" t="s">
        <v>133</v>
      </c>
      <c r="D51" s="87" t="s">
        <v>134</v>
      </c>
      <c r="E51" s="88">
        <v>300000</v>
      </c>
      <c r="F51" s="88">
        <v>300000</v>
      </c>
      <c r="G51" s="88">
        <f t="shared" si="4"/>
        <v>0</v>
      </c>
      <c r="H51" s="89">
        <f t="shared" si="2"/>
        <v>0</v>
      </c>
      <c r="I51" s="76"/>
      <c r="J51" s="89"/>
      <c r="K51" s="97">
        <f t="shared" si="0"/>
        <v>300000</v>
      </c>
    </row>
    <row r="52" spans="2:11" s="14" customFormat="1" ht="35.25" outlineLevel="1" thickTop="1" thickBot="1" x14ac:dyDescent="0.25">
      <c r="B52" s="85" t="s">
        <v>141</v>
      </c>
      <c r="C52" s="86" t="s">
        <v>142</v>
      </c>
      <c r="D52" s="87" t="s">
        <v>143</v>
      </c>
      <c r="E52" s="88">
        <v>280000</v>
      </c>
      <c r="F52" s="88">
        <v>280000</v>
      </c>
      <c r="G52" s="88">
        <f t="shared" si="4"/>
        <v>0</v>
      </c>
      <c r="H52" s="89">
        <f t="shared" si="2"/>
        <v>0</v>
      </c>
      <c r="I52" s="76"/>
      <c r="J52" s="89"/>
      <c r="K52" s="97">
        <f t="shared" si="0"/>
        <v>280000</v>
      </c>
    </row>
    <row r="53" spans="2:11" s="14" customFormat="1" ht="14.25" outlineLevel="1" thickTop="1" thickBot="1" x14ac:dyDescent="0.25">
      <c r="B53" s="85" t="s">
        <v>144</v>
      </c>
      <c r="C53" s="86" t="s">
        <v>145</v>
      </c>
      <c r="D53" s="87" t="s">
        <v>146</v>
      </c>
      <c r="E53" s="88">
        <v>100000</v>
      </c>
      <c r="F53" s="88">
        <v>100000</v>
      </c>
      <c r="G53" s="88">
        <f t="shared" si="4"/>
        <v>0</v>
      </c>
      <c r="H53" s="89">
        <f t="shared" si="2"/>
        <v>0</v>
      </c>
      <c r="I53" s="76"/>
      <c r="J53" s="89"/>
      <c r="K53" s="97">
        <f t="shared" si="0"/>
        <v>100000</v>
      </c>
    </row>
    <row r="54" spans="2:11" s="14" customFormat="1" ht="24" outlineLevel="1" thickTop="1" thickBot="1" x14ac:dyDescent="0.25">
      <c r="B54" s="85" t="s">
        <v>147</v>
      </c>
      <c r="C54" s="86" t="s">
        <v>148</v>
      </c>
      <c r="D54" s="87" t="s">
        <v>149</v>
      </c>
      <c r="E54" s="88">
        <v>150000</v>
      </c>
      <c r="F54" s="88">
        <v>150000</v>
      </c>
      <c r="G54" s="88">
        <f t="shared" si="4"/>
        <v>0</v>
      </c>
      <c r="H54" s="89">
        <f t="shared" si="2"/>
        <v>0</v>
      </c>
      <c r="I54" s="76"/>
      <c r="J54" s="89"/>
      <c r="K54" s="97">
        <f t="shared" si="0"/>
        <v>150000</v>
      </c>
    </row>
    <row r="55" spans="2:11" s="14" customFormat="1" ht="46.5" outlineLevel="1" thickTop="1" thickBot="1" x14ac:dyDescent="0.25">
      <c r="B55" s="85" t="s">
        <v>150</v>
      </c>
      <c r="C55" s="86" t="s">
        <v>151</v>
      </c>
      <c r="D55" s="87" t="s">
        <v>548</v>
      </c>
      <c r="E55" s="88">
        <v>1193069</v>
      </c>
      <c r="F55" s="88">
        <v>1191490</v>
      </c>
      <c r="G55" s="88">
        <f t="shared" si="4"/>
        <v>1579</v>
      </c>
      <c r="H55" s="89">
        <f t="shared" si="2"/>
        <v>1.3252314329117443E-3</v>
      </c>
      <c r="I55" s="76"/>
      <c r="J55" s="89"/>
      <c r="K55" s="97">
        <f t="shared" si="0"/>
        <v>1193069</v>
      </c>
    </row>
    <row r="56" spans="2:11" s="14" customFormat="1" ht="24" outlineLevel="1" thickTop="1" thickBot="1" x14ac:dyDescent="0.25">
      <c r="B56" s="85" t="s">
        <v>153</v>
      </c>
      <c r="C56" s="86" t="s">
        <v>154</v>
      </c>
      <c r="D56" s="87" t="s">
        <v>155</v>
      </c>
      <c r="E56" s="88">
        <v>0</v>
      </c>
      <c r="F56" s="88">
        <v>200000</v>
      </c>
      <c r="G56" s="88">
        <f t="shared" si="4"/>
        <v>-200000</v>
      </c>
      <c r="H56" s="89">
        <f t="shared" si="2"/>
        <v>-1</v>
      </c>
      <c r="I56" s="76"/>
      <c r="J56" s="89"/>
      <c r="K56" s="97">
        <f t="shared" si="0"/>
        <v>0</v>
      </c>
    </row>
    <row r="57" spans="2:11" s="14" customFormat="1" ht="35.25" outlineLevel="1" thickTop="1" thickBot="1" x14ac:dyDescent="0.25">
      <c r="B57" s="85" t="s">
        <v>156</v>
      </c>
      <c r="C57" s="86" t="s">
        <v>157</v>
      </c>
      <c r="D57" s="87" t="s">
        <v>158</v>
      </c>
      <c r="E57" s="88">
        <v>4140810</v>
      </c>
      <c r="F57" s="88">
        <v>4140810</v>
      </c>
      <c r="G57" s="88">
        <f t="shared" si="4"/>
        <v>0</v>
      </c>
      <c r="H57" s="89">
        <f t="shared" si="2"/>
        <v>0</v>
      </c>
      <c r="I57" s="76"/>
      <c r="J57" s="89"/>
      <c r="K57" s="97">
        <f t="shared" si="0"/>
        <v>4140810</v>
      </c>
    </row>
    <row r="58" spans="2:11" s="14" customFormat="1" ht="46.5" outlineLevel="1" thickTop="1" thickBot="1" x14ac:dyDescent="0.25">
      <c r="B58" s="85" t="s">
        <v>159</v>
      </c>
      <c r="C58" s="86" t="s">
        <v>160</v>
      </c>
      <c r="D58" s="87" t="s">
        <v>161</v>
      </c>
      <c r="E58" s="88">
        <v>200000</v>
      </c>
      <c r="F58" s="88">
        <v>200000</v>
      </c>
      <c r="G58" s="88">
        <f t="shared" si="4"/>
        <v>0</v>
      </c>
      <c r="H58" s="89">
        <f t="shared" si="2"/>
        <v>0</v>
      </c>
      <c r="I58" s="76"/>
      <c r="J58" s="89"/>
      <c r="K58" s="97">
        <f t="shared" si="0"/>
        <v>200000</v>
      </c>
    </row>
    <row r="59" spans="2:11" s="14" customFormat="1" ht="35.25" outlineLevel="1" thickTop="1" thickBot="1" x14ac:dyDescent="0.25">
      <c r="B59" s="85" t="s">
        <v>162</v>
      </c>
      <c r="C59" s="86" t="s">
        <v>163</v>
      </c>
      <c r="D59" s="87" t="s">
        <v>164</v>
      </c>
      <c r="E59" s="88">
        <v>150000</v>
      </c>
      <c r="F59" s="88">
        <v>150000</v>
      </c>
      <c r="G59" s="88">
        <f t="shared" si="4"/>
        <v>0</v>
      </c>
      <c r="H59" s="89">
        <f t="shared" si="2"/>
        <v>0</v>
      </c>
      <c r="I59" s="76"/>
      <c r="J59" s="89"/>
      <c r="K59" s="97">
        <f t="shared" si="0"/>
        <v>150000</v>
      </c>
    </row>
    <row r="60" spans="2:11" s="14" customFormat="1" ht="14.25" thickTop="1" thickBot="1" x14ac:dyDescent="0.25">
      <c r="B60" s="79" t="s">
        <v>168</v>
      </c>
      <c r="C60" s="90" t="s">
        <v>169</v>
      </c>
      <c r="D60" s="91"/>
      <c r="E60" s="83">
        <f>SUM(E61:E61)</f>
        <v>254926825.84</v>
      </c>
      <c r="F60" s="83">
        <f>SUM(F61:F61)</f>
        <v>26143646.100000001</v>
      </c>
      <c r="G60" s="83">
        <f>SUM(G61:G61)</f>
        <v>228783179.74000001</v>
      </c>
      <c r="H60" s="92">
        <f t="shared" si="2"/>
        <v>8.751005076526031</v>
      </c>
      <c r="I60" s="77"/>
      <c r="J60" s="84"/>
      <c r="K60" s="96">
        <f t="shared" si="0"/>
        <v>254926825.84</v>
      </c>
    </row>
    <row r="61" spans="2:11" s="14" customFormat="1" ht="409.5" outlineLevel="1" thickTop="1" thickBot="1" x14ac:dyDescent="0.25">
      <c r="B61" s="85" t="s">
        <v>173</v>
      </c>
      <c r="C61" s="86" t="s">
        <v>174</v>
      </c>
      <c r="D61" s="87" t="s">
        <v>175</v>
      </c>
      <c r="E61" s="88">
        <v>254926825.84</v>
      </c>
      <c r="F61" s="88">
        <v>26143646.100000001</v>
      </c>
      <c r="G61" s="88">
        <f>+E61-F61</f>
        <v>228783179.74000001</v>
      </c>
      <c r="H61" s="89">
        <f t="shared" si="2"/>
        <v>8.751005076526031</v>
      </c>
      <c r="I61" s="105" t="s">
        <v>554</v>
      </c>
      <c r="J61" s="104" t="s">
        <v>556</v>
      </c>
      <c r="K61" s="97">
        <f t="shared" si="0"/>
        <v>254926825.84</v>
      </c>
    </row>
    <row r="62" spans="2:11" s="14" customFormat="1" ht="14.25" thickTop="1" thickBot="1" x14ac:dyDescent="0.25">
      <c r="B62" s="79">
        <v>6</v>
      </c>
      <c r="C62" s="90" t="s">
        <v>176</v>
      </c>
      <c r="D62" s="91"/>
      <c r="E62" s="83">
        <f>SUM(E63:E68)</f>
        <v>87971744.493499994</v>
      </c>
      <c r="F62" s="83">
        <f>SUM(F63:F68)</f>
        <v>85275997.019999996</v>
      </c>
      <c r="G62" s="83">
        <f>SUM(G63:G68)</f>
        <v>2695747.4734999985</v>
      </c>
      <c r="H62" s="92">
        <f t="shared" ref="H62:H68" si="5">+E62/F62-1</f>
        <v>3.1612031142453256E-2</v>
      </c>
      <c r="I62" s="77"/>
      <c r="J62" s="84"/>
      <c r="K62" s="96">
        <f t="shared" si="0"/>
        <v>87971744.493499994</v>
      </c>
    </row>
    <row r="63" spans="2:11" s="14" customFormat="1" ht="35.25" outlineLevel="1" thickTop="1" thickBot="1" x14ac:dyDescent="0.25">
      <c r="B63" s="85" t="s">
        <v>177</v>
      </c>
      <c r="C63" s="86" t="s">
        <v>178</v>
      </c>
      <c r="D63" s="87" t="s">
        <v>179</v>
      </c>
      <c r="E63" s="88">
        <v>9150000</v>
      </c>
      <c r="F63" s="88">
        <v>9315000</v>
      </c>
      <c r="G63" s="88">
        <f t="shared" ref="G63:G68" si="6">+E63-F63</f>
        <v>-165000</v>
      </c>
      <c r="H63" s="89">
        <f t="shared" si="5"/>
        <v>-1.7713365539452464E-2</v>
      </c>
      <c r="I63" s="76"/>
      <c r="J63" s="89"/>
      <c r="K63" s="97">
        <f t="shared" si="0"/>
        <v>9150000</v>
      </c>
    </row>
    <row r="64" spans="2:11" s="14" customFormat="1" ht="46.5" outlineLevel="1" thickTop="1" thickBot="1" x14ac:dyDescent="0.25">
      <c r="B64" s="85" t="s">
        <v>180</v>
      </c>
      <c r="C64" s="86" t="s">
        <v>181</v>
      </c>
      <c r="D64" s="87" t="s">
        <v>182</v>
      </c>
      <c r="E64" s="88">
        <v>11650000</v>
      </c>
      <c r="F64" s="88">
        <v>10175000</v>
      </c>
      <c r="G64" s="88">
        <f t="shared" si="6"/>
        <v>1475000</v>
      </c>
      <c r="H64" s="89">
        <f t="shared" si="5"/>
        <v>0.144963144963145</v>
      </c>
      <c r="I64" s="76"/>
      <c r="J64" s="89"/>
      <c r="K64" s="97">
        <f t="shared" si="0"/>
        <v>11650000</v>
      </c>
    </row>
    <row r="65" spans="1:11" s="14" customFormat="1" ht="35.25" outlineLevel="1" thickTop="1" thickBot="1" x14ac:dyDescent="0.25">
      <c r="B65" s="85" t="s">
        <v>183</v>
      </c>
      <c r="C65" s="86" t="s">
        <v>184</v>
      </c>
      <c r="D65" s="87" t="s">
        <v>185</v>
      </c>
      <c r="E65" s="88">
        <v>10000000</v>
      </c>
      <c r="F65" s="88">
        <v>10000000</v>
      </c>
      <c r="G65" s="88">
        <f t="shared" si="6"/>
        <v>0</v>
      </c>
      <c r="H65" s="89">
        <f t="shared" si="5"/>
        <v>0</v>
      </c>
      <c r="I65" s="76"/>
      <c r="J65" s="89"/>
      <c r="K65" s="97">
        <f t="shared" si="0"/>
        <v>10000000</v>
      </c>
    </row>
    <row r="66" spans="1:11" s="14" customFormat="1" ht="24" outlineLevel="1" thickTop="1" thickBot="1" x14ac:dyDescent="0.25">
      <c r="B66" s="85" t="s">
        <v>186</v>
      </c>
      <c r="C66" s="86" t="s">
        <v>187</v>
      </c>
      <c r="D66" s="87" t="s">
        <v>188</v>
      </c>
      <c r="E66" s="88">
        <v>20000000</v>
      </c>
      <c r="F66" s="88">
        <v>20000000</v>
      </c>
      <c r="G66" s="88">
        <f t="shared" si="6"/>
        <v>0</v>
      </c>
      <c r="H66" s="89">
        <f t="shared" si="5"/>
        <v>0</v>
      </c>
      <c r="I66" s="76"/>
      <c r="J66" s="89"/>
      <c r="K66" s="97">
        <f t="shared" si="0"/>
        <v>20000000</v>
      </c>
    </row>
    <row r="67" spans="1:11" s="14" customFormat="1" ht="108.75" customHeight="1" outlineLevel="1" thickTop="1" thickBot="1" x14ac:dyDescent="0.25">
      <c r="B67" s="85" t="s">
        <v>189</v>
      </c>
      <c r="C67" s="86" t="s">
        <v>190</v>
      </c>
      <c r="D67" s="87" t="s">
        <v>191</v>
      </c>
      <c r="E67" s="88">
        <v>20000000</v>
      </c>
      <c r="F67" s="88">
        <v>20000000</v>
      </c>
      <c r="G67" s="88">
        <f t="shared" si="6"/>
        <v>0</v>
      </c>
      <c r="H67" s="89">
        <f t="shared" si="5"/>
        <v>0</v>
      </c>
      <c r="I67" s="76"/>
      <c r="J67" s="89"/>
      <c r="K67" s="97">
        <f t="shared" si="0"/>
        <v>20000000</v>
      </c>
    </row>
    <row r="68" spans="1:11" s="14" customFormat="1" ht="46.5" outlineLevel="1" thickTop="1" thickBot="1" x14ac:dyDescent="0.25">
      <c r="B68" s="85" t="s">
        <v>196</v>
      </c>
      <c r="C68" s="86" t="s">
        <v>192</v>
      </c>
      <c r="D68" s="87" t="s">
        <v>193</v>
      </c>
      <c r="E68" s="88">
        <v>17171744.493499998</v>
      </c>
      <c r="F68" s="88">
        <v>15785997.02</v>
      </c>
      <c r="G68" s="88">
        <f t="shared" si="6"/>
        <v>1385747.4734999985</v>
      </c>
      <c r="H68" s="89">
        <f t="shared" si="5"/>
        <v>8.7783335556463893E-2</v>
      </c>
      <c r="I68" s="76"/>
      <c r="J68" s="89"/>
      <c r="K68" s="97">
        <f t="shared" si="0"/>
        <v>17171744.493499998</v>
      </c>
    </row>
    <row r="69" spans="1:11" s="14" customFormat="1" ht="14.25" outlineLevel="1" thickTop="1" thickBot="1" x14ac:dyDescent="0.25">
      <c r="B69" s="79">
        <v>9</v>
      </c>
      <c r="C69" s="80" t="s">
        <v>549</v>
      </c>
      <c r="D69" s="81"/>
      <c r="E69" s="82">
        <f>+E70</f>
        <v>0</v>
      </c>
      <c r="F69" s="83">
        <f>+F70</f>
        <v>81942011.109999999</v>
      </c>
      <c r="G69" s="83">
        <f>E69-F69</f>
        <v>-81942011.109999999</v>
      </c>
      <c r="H69" s="84">
        <f>E69/F69-1</f>
        <v>-1</v>
      </c>
      <c r="I69" s="77"/>
      <c r="J69" s="84"/>
      <c r="K69" s="96">
        <f t="shared" si="0"/>
        <v>0</v>
      </c>
    </row>
    <row r="70" spans="1:11" s="14" customFormat="1" ht="14.25" outlineLevel="1" thickTop="1" thickBot="1" x14ac:dyDescent="0.25">
      <c r="B70" s="85" t="s">
        <v>550</v>
      </c>
      <c r="C70" s="86" t="s">
        <v>551</v>
      </c>
      <c r="D70" s="87"/>
      <c r="E70" s="88"/>
      <c r="F70" s="88">
        <v>81942011.109999999</v>
      </c>
      <c r="G70" s="88">
        <f>E70-F70</f>
        <v>-81942011.109999999</v>
      </c>
      <c r="H70" s="89">
        <f>E70/F70-1</f>
        <v>-1</v>
      </c>
      <c r="I70" s="76"/>
      <c r="J70" s="89"/>
      <c r="K70" s="97">
        <f t="shared" si="0"/>
        <v>0</v>
      </c>
    </row>
    <row r="71" spans="1:11" s="14" customFormat="1" ht="14.25" outlineLevel="1" thickTop="1" thickBot="1" x14ac:dyDescent="0.25">
      <c r="B71" s="85"/>
      <c r="C71" s="86"/>
      <c r="D71" s="93"/>
      <c r="E71" s="88"/>
      <c r="F71" s="88"/>
      <c r="G71" s="88"/>
      <c r="H71" s="89"/>
      <c r="I71" s="76"/>
      <c r="J71" s="89"/>
      <c r="K71" s="97"/>
    </row>
    <row r="72" spans="1:11" ht="14.25" thickTop="1" thickBot="1" x14ac:dyDescent="0.25">
      <c r="B72" s="79"/>
      <c r="C72" s="90" t="s">
        <v>195</v>
      </c>
      <c r="D72" s="91"/>
      <c r="E72" s="83">
        <f>E8+E26+E49+E60+E62</f>
        <v>4406167206.906456</v>
      </c>
      <c r="F72" s="83">
        <f>F8+F26+F49+F60+F62+F69+2.94</f>
        <v>4341437151.5349998</v>
      </c>
      <c r="G72" s="83">
        <f>+E72-F72</f>
        <v>64730055.371456146</v>
      </c>
      <c r="H72" s="92">
        <f>+E72/F72-1</f>
        <v>1.490982205018665E-2</v>
      </c>
      <c r="I72" s="77"/>
      <c r="J72" s="84"/>
      <c r="K72" s="96">
        <f t="shared" si="0"/>
        <v>4406167206.906456</v>
      </c>
    </row>
    <row r="73" spans="1:11" ht="13.5" thickTop="1" x14ac:dyDescent="0.2"/>
    <row r="74" spans="1:11" x14ac:dyDescent="0.2">
      <c r="C74" s="113" t="s">
        <v>194</v>
      </c>
      <c r="D74" s="113"/>
      <c r="E74" s="24"/>
      <c r="F74" s="24"/>
      <c r="G74" s="10"/>
      <c r="H74" s="11"/>
      <c r="I74" s="11"/>
    </row>
    <row r="75" spans="1:11" x14ac:dyDescent="0.2">
      <c r="C75" s="114"/>
      <c r="D75" s="114"/>
      <c r="E75" s="24"/>
      <c r="F75" s="24"/>
      <c r="G75" s="12"/>
      <c r="H75" s="13"/>
      <c r="I75" s="13"/>
    </row>
    <row r="76" spans="1:11" x14ac:dyDescent="0.2">
      <c r="E76" s="24"/>
      <c r="F76" s="24"/>
    </row>
    <row r="77" spans="1:11" hidden="1" x14ac:dyDescent="0.2">
      <c r="A77" s="15"/>
      <c r="B77" s="21"/>
      <c r="C77" s="111" t="s">
        <v>223</v>
      </c>
      <c r="D77" s="111"/>
      <c r="E77" s="24"/>
      <c r="F77" s="24"/>
      <c r="G77" s="31"/>
      <c r="H77" s="31"/>
      <c r="I77" s="15"/>
      <c r="J77" s="15"/>
    </row>
    <row r="78" spans="1:11" hidden="1" x14ac:dyDescent="0.2">
      <c r="A78" s="15"/>
      <c r="B78" s="21"/>
      <c r="C78" s="21"/>
      <c r="D78" s="32"/>
      <c r="E78" s="24"/>
      <c r="F78" s="24"/>
      <c r="G78" s="33"/>
      <c r="H78" s="33"/>
      <c r="I78" s="19"/>
      <c r="J78" s="15"/>
    </row>
    <row r="79" spans="1:11" hidden="1" x14ac:dyDescent="0.2">
      <c r="A79" s="15"/>
      <c r="B79" s="17"/>
      <c r="C79" s="16"/>
      <c r="D79" s="16"/>
      <c r="E79" s="24"/>
      <c r="F79" s="24"/>
      <c r="G79" s="16"/>
      <c r="H79" s="15"/>
      <c r="I79" s="15"/>
      <c r="J79" s="15"/>
    </row>
    <row r="80" spans="1:11" ht="15" hidden="1" x14ac:dyDescent="0.25">
      <c r="A80" s="15"/>
      <c r="C80" s="70"/>
      <c r="D80" s="72" t="s">
        <v>224</v>
      </c>
      <c r="E80" s="24"/>
      <c r="F80" s="24"/>
      <c r="G80" s="21"/>
      <c r="H80" s="21"/>
      <c r="I80" s="20"/>
      <c r="J80" s="15"/>
    </row>
    <row r="81" spans="1:10" ht="15" hidden="1" x14ac:dyDescent="0.25">
      <c r="A81" s="15"/>
      <c r="B81" s="71"/>
      <c r="C81" s="70"/>
      <c r="D81" s="70"/>
      <c r="E81" s="24"/>
      <c r="F81" s="24"/>
      <c r="G81" s="21"/>
      <c r="H81" s="21"/>
      <c r="I81" s="18"/>
      <c r="J81" s="15"/>
    </row>
    <row r="82" spans="1:10" ht="25.5" hidden="1" x14ac:dyDescent="0.2">
      <c r="A82" s="15"/>
      <c r="B82" s="21"/>
      <c r="D82" s="74" t="s">
        <v>225</v>
      </c>
      <c r="E82" s="24" t="s">
        <v>529</v>
      </c>
      <c r="F82" s="24" t="s">
        <v>226</v>
      </c>
      <c r="G82" s="115" t="s">
        <v>531</v>
      </c>
      <c r="H82" s="115"/>
      <c r="I82" s="15"/>
      <c r="J82" s="15"/>
    </row>
    <row r="83" spans="1:10" ht="45.75" hidden="1" customHeight="1" x14ac:dyDescent="0.2">
      <c r="A83" s="15"/>
      <c r="B83" s="21"/>
      <c r="D83" s="75" t="s">
        <v>528</v>
      </c>
      <c r="E83" s="24">
        <v>4</v>
      </c>
      <c r="F83" s="24" t="s">
        <v>530</v>
      </c>
      <c r="G83" s="109" t="s">
        <v>532</v>
      </c>
      <c r="H83" s="110"/>
      <c r="I83" s="15"/>
      <c r="J83" s="15"/>
    </row>
    <row r="84" spans="1:10" x14ac:dyDescent="0.2">
      <c r="B84" s="98" t="s">
        <v>224</v>
      </c>
      <c r="C84" s="99"/>
      <c r="D84" s="99"/>
      <c r="E84" s="99"/>
      <c r="F84" s="32"/>
    </row>
    <row r="85" spans="1:10" ht="13.5" thickBot="1" x14ac:dyDescent="0.25">
      <c r="B85" s="99"/>
      <c r="C85" s="99"/>
      <c r="D85" s="99"/>
      <c r="E85" s="99"/>
      <c r="F85" s="24"/>
    </row>
    <row r="86" spans="1:10" ht="14.25" thickTop="1" thickBot="1" x14ac:dyDescent="0.25">
      <c r="B86" s="26"/>
      <c r="C86" s="79" t="s">
        <v>225</v>
      </c>
      <c r="D86" s="90" t="s">
        <v>559</v>
      </c>
      <c r="E86" s="90" t="s">
        <v>560</v>
      </c>
      <c r="F86" s="100" t="s">
        <v>531</v>
      </c>
    </row>
    <row r="87" spans="1:10" ht="77.25" customHeight="1" thickTop="1" thickBot="1" x14ac:dyDescent="0.25">
      <c r="B87" s="26"/>
      <c r="C87" s="101" t="s">
        <v>561</v>
      </c>
      <c r="D87" s="102">
        <v>2</v>
      </c>
      <c r="E87" s="102" t="s">
        <v>563</v>
      </c>
      <c r="F87" s="102" t="s">
        <v>562</v>
      </c>
    </row>
    <row r="88" spans="1:10" ht="13.5" thickTop="1" x14ac:dyDescent="0.2"/>
    <row r="89" spans="1:10" x14ac:dyDescent="0.2">
      <c r="E89" s="24"/>
      <c r="F89" s="24"/>
    </row>
    <row r="90" spans="1:10" x14ac:dyDescent="0.2">
      <c r="E90" s="24"/>
      <c r="F90" s="24"/>
    </row>
    <row r="91" spans="1:10" x14ac:dyDescent="0.2">
      <c r="E91" s="24"/>
      <c r="F91" s="24"/>
    </row>
    <row r="92" spans="1:10" x14ac:dyDescent="0.2">
      <c r="E92" s="24"/>
      <c r="F92" s="24"/>
    </row>
    <row r="93" spans="1:10" x14ac:dyDescent="0.2">
      <c r="E93" s="24"/>
      <c r="F93" s="24"/>
    </row>
    <row r="94" spans="1:10" x14ac:dyDescent="0.2">
      <c r="E94" s="24"/>
      <c r="F94" s="24"/>
    </row>
  </sheetData>
  <sheetProtection algorithmName="SHA-512" hashValue="VERsBgrRMvI8LhWqWgOJ/WTWUBbGzknHllHBTewCPcZADcq/bNx1oec6kO6K21SgyIwwWYdeaHuw+njLQXIZoA==" saltValue="MMcL/cboM/9nY1UlaD3EtA==" spinCount="100000" sheet="1" formatCells="0" formatColumns="0" formatRows="0" sort="0" autoFilter="0" pivotTables="0"/>
  <autoFilter ref="B7:H72" xr:uid="{00000000-0009-0000-0000-000001000000}"/>
  <mergeCells count="7">
    <mergeCell ref="G83:H83"/>
    <mergeCell ref="C77:D77"/>
    <mergeCell ref="B5:H5"/>
    <mergeCell ref="B4:I4"/>
    <mergeCell ref="C74:D74"/>
    <mergeCell ref="C75:D75"/>
    <mergeCell ref="G82:H82"/>
  </mergeCells>
  <dataValidations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F87 B7:C72 E7:H72 D7:D32 D34:D72 F90" xr:uid="{00000000-0002-0000-0100-000000000000}"/>
    <dataValidation allowBlank="1" showInputMessage="1" showErrorMessage="1" error="El documento tiene habilitado la columna &quot;I&quot; para que pueda agregar las observaciones. Gracias" sqref="I8:I72" xr:uid="{00000000-0002-0000-0100-000001000000}"/>
    <dataValidation allowBlank="1" showInputMessage="1" showErrorMessage="1" errorTitle="Comentario" error="El documento tiene habilitado la columna “I” para que pueda agregar las observaciones.Gracias" prompt="El documento tiene habilitado la columna “I” para que pueda agregar las observaciones. Gracias " sqref="D33" xr:uid="{00000000-0002-0000-0100-000002000000}"/>
  </dataValidations>
  <printOptions horizontalCentered="1"/>
  <pageMargins left="0.47244094488188981" right="0.27559055118110237" top="0.15748031496062992" bottom="0.43307086614173229" header="0" footer="0"/>
  <pageSetup scale="51" firstPageNumber="54" fitToHeight="0" orientation="portrait" useFirstPageNumber="1" r:id="rId1"/>
  <headerFooter alignWithMargins="0">
    <oddFooter>&amp;R&amp;12 &amp;P</oddFooter>
  </headerFooter>
  <ignoredErrors>
    <ignoredError sqref="E73:F73 F60" formulaRange="1"/>
    <ignoredError sqref="G73:G74" formula="1" formulaRange="1"/>
    <ignoredError sqref="H73:H74" evalError="1" formula="1" formulaRange="1"/>
    <ignoredError sqref="H75:H76" evalError="1"/>
    <ignoredError sqref="B27"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Props1.xml><?xml version="1.0" encoding="utf-8"?>
<ds:datastoreItem xmlns:ds="http://schemas.openxmlformats.org/officeDocument/2006/customXml" ds:itemID="{59FBB033-24CD-44EF-934D-D6F9A41CEF71}"/>
</file>

<file path=customXml/itemProps2.xml><?xml version="1.0" encoding="utf-8"?>
<ds:datastoreItem xmlns:ds="http://schemas.openxmlformats.org/officeDocument/2006/customXml" ds:itemID="{ACEC7823-B4B3-48B6-B5FF-6D4D1B0BAA29}"/>
</file>

<file path=customXml/itemProps3.xml><?xml version="1.0" encoding="utf-8"?>
<ds:datastoreItem xmlns:ds="http://schemas.openxmlformats.org/officeDocument/2006/customXml" ds:itemID="{B8B4CFC9-2849-4D60-8AEF-9FF74CE18F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observaciones del SUGESE - Presupuesto 2022</dc:title>
  <dc:creator>FERNANDEZ VARGAS VALERIA</dc:creator>
  <cp:lastModifiedBy>SOLANO LOPEZ WILBERTH FRANCISCO</cp:lastModifiedBy>
  <dcterms:created xsi:type="dcterms:W3CDTF">2020-07-21T18:06:29Z</dcterms:created>
  <dcterms:modified xsi:type="dcterms:W3CDTF">2021-09-02T16:21:15Z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