
<file path=[Content_Types].xml><?xml version="1.0" encoding="utf-8"?>
<Types xmlns="http://schemas.openxmlformats.org/package/2006/content-types">
  <Default Extension="bin" ContentType="application/vnd.openxmlformats-officedocument.spreadsheetml.printerSettings"/>
  <Default Extension="jfif"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H:\Administrativo\General\Formulación del Presupuesto y POI 2023\FORMULACIÓN DEL PRESUPUESTO 2023\Envio a Consulta\"/>
    </mc:Choice>
  </mc:AlternateContent>
  <xr:revisionPtr revIDLastSave="0" documentId="13_ncr:1_{B172A25D-DD56-4C3A-9537-39D19666F974}" xr6:coauthVersionLast="47" xr6:coauthVersionMax="47" xr10:uidLastSave="{00000000-0000-0000-0000-000000000000}"/>
  <bookViews>
    <workbookView xWindow="-120" yWindow="-120" windowWidth="20730" windowHeight="11160" xr2:uid="{43BABD97-7D01-4141-AC81-FBAE43C39FC3}"/>
  </bookViews>
  <sheets>
    <sheet name="Sugeval" sheetId="2" r:id="rId1"/>
  </sheets>
  <definedNames>
    <definedName name="base">#REF!</definedName>
    <definedName name="pr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5" i="2" l="1"/>
  <c r="L77" i="2"/>
  <c r="L71" i="2"/>
  <c r="L55" i="2"/>
  <c r="L24" i="2"/>
  <c r="L6" i="2"/>
  <c r="L87" i="2" s="1"/>
  <c r="D24" i="2"/>
  <c r="G44" i="2"/>
  <c r="H44" i="2"/>
  <c r="G47" i="2"/>
  <c r="H47" i="2"/>
  <c r="G80" i="2"/>
  <c r="D85" i="2"/>
  <c r="G75" i="2" l="1"/>
  <c r="D71" i="2"/>
  <c r="D77" i="2"/>
  <c r="H86" i="2" l="1"/>
  <c r="H84" i="2"/>
  <c r="H83" i="2"/>
  <c r="H82" i="2"/>
  <c r="H81" i="2"/>
  <c r="H79" i="2"/>
  <c r="H78" i="2"/>
  <c r="H76" i="2"/>
  <c r="H74" i="2"/>
  <c r="H73" i="2"/>
  <c r="H72" i="2"/>
  <c r="H70" i="2"/>
  <c r="H69" i="2"/>
  <c r="H68" i="2"/>
  <c r="H67" i="2"/>
  <c r="H66" i="2"/>
  <c r="H65" i="2"/>
  <c r="H64" i="2"/>
  <c r="H63" i="2"/>
  <c r="H62" i="2"/>
  <c r="H61" i="2"/>
  <c r="H60" i="2"/>
  <c r="H59" i="2"/>
  <c r="H58" i="2"/>
  <c r="H57" i="2"/>
  <c r="H56" i="2"/>
  <c r="H54" i="2"/>
  <c r="H53" i="2"/>
  <c r="H52" i="2"/>
  <c r="H51" i="2"/>
  <c r="H50" i="2"/>
  <c r="H49" i="2"/>
  <c r="H48" i="2"/>
  <c r="H46" i="2"/>
  <c r="H45" i="2"/>
  <c r="H43" i="2"/>
  <c r="H42" i="2"/>
  <c r="H41" i="2"/>
  <c r="H40" i="2"/>
  <c r="H39" i="2"/>
  <c r="H38" i="2"/>
  <c r="H37" i="2"/>
  <c r="H36" i="2"/>
  <c r="H35" i="2"/>
  <c r="H34" i="2"/>
  <c r="H33" i="2"/>
  <c r="H32" i="2"/>
  <c r="H31" i="2"/>
  <c r="H30" i="2"/>
  <c r="H29" i="2"/>
  <c r="H28" i="2"/>
  <c r="H27" i="2"/>
  <c r="H26" i="2"/>
  <c r="H25" i="2"/>
  <c r="H23" i="2"/>
  <c r="H22" i="2"/>
  <c r="H21" i="2"/>
  <c r="H20" i="2"/>
  <c r="H19" i="2"/>
  <c r="H18" i="2"/>
  <c r="H17" i="2"/>
  <c r="H16" i="2"/>
  <c r="H15" i="2"/>
  <c r="H14" i="2"/>
  <c r="H13" i="2"/>
  <c r="H12" i="2"/>
  <c r="H11" i="2"/>
  <c r="H10" i="2"/>
  <c r="H9" i="2"/>
  <c r="H8" i="2"/>
  <c r="H7" i="2"/>
  <c r="G86" i="2"/>
  <c r="G84" i="2"/>
  <c r="G83" i="2"/>
  <c r="G82" i="2"/>
  <c r="G81" i="2"/>
  <c r="G79" i="2"/>
  <c r="G78" i="2"/>
  <c r="G76" i="2"/>
  <c r="G74" i="2"/>
  <c r="G73" i="2"/>
  <c r="G72" i="2"/>
  <c r="G70" i="2"/>
  <c r="G69" i="2"/>
  <c r="G68" i="2"/>
  <c r="G67" i="2"/>
  <c r="G66" i="2"/>
  <c r="G65" i="2"/>
  <c r="G64" i="2"/>
  <c r="G63" i="2"/>
  <c r="G62" i="2"/>
  <c r="G61" i="2"/>
  <c r="G60" i="2"/>
  <c r="G59" i="2"/>
  <c r="G58" i="2"/>
  <c r="G57" i="2"/>
  <c r="G56" i="2"/>
  <c r="G54" i="2"/>
  <c r="G53" i="2"/>
  <c r="G52" i="2"/>
  <c r="G51" i="2"/>
  <c r="G50" i="2"/>
  <c r="G49" i="2"/>
  <c r="G48" i="2"/>
  <c r="G46" i="2"/>
  <c r="G45" i="2"/>
  <c r="G43" i="2"/>
  <c r="G42" i="2"/>
  <c r="G41" i="2"/>
  <c r="G40" i="2"/>
  <c r="G39" i="2"/>
  <c r="G38" i="2"/>
  <c r="G37" i="2"/>
  <c r="G36" i="2"/>
  <c r="G35" i="2"/>
  <c r="G34" i="2"/>
  <c r="G33" i="2"/>
  <c r="G32" i="2"/>
  <c r="G31" i="2"/>
  <c r="G30" i="2"/>
  <c r="G29" i="2"/>
  <c r="G28" i="2"/>
  <c r="G27" i="2"/>
  <c r="G26" i="2"/>
  <c r="G25" i="2"/>
  <c r="G23" i="2"/>
  <c r="G22" i="2"/>
  <c r="G21" i="2"/>
  <c r="G20" i="2"/>
  <c r="G19" i="2"/>
  <c r="G18" i="2"/>
  <c r="G17" i="2"/>
  <c r="G16" i="2"/>
  <c r="G15" i="2"/>
  <c r="G14" i="2"/>
  <c r="G13" i="2"/>
  <c r="G12" i="2"/>
  <c r="G11" i="2"/>
  <c r="G10" i="2"/>
  <c r="G9" i="2"/>
  <c r="G8" i="2"/>
  <c r="G7" i="2"/>
  <c r="D55" i="2"/>
  <c r="D6" i="2"/>
  <c r="D87" i="2" l="1"/>
  <c r="F85" i="2"/>
  <c r="E85" i="2"/>
  <c r="F77" i="2"/>
  <c r="E77" i="2"/>
  <c r="F71" i="2"/>
  <c r="E71" i="2"/>
  <c r="F55" i="2"/>
  <c r="E55" i="2"/>
  <c r="H55" i="2" s="1"/>
  <c r="F24" i="2"/>
  <c r="E24" i="2"/>
  <c r="G24" i="2" s="1"/>
  <c r="F6" i="2"/>
  <c r="E6" i="2"/>
  <c r="G6" i="2" s="1"/>
  <c r="G55" i="2" l="1"/>
  <c r="G85" i="2"/>
  <c r="H85" i="2"/>
  <c r="H24" i="2"/>
  <c r="H6" i="2"/>
  <c r="G77" i="2"/>
  <c r="H77" i="2"/>
  <c r="G71" i="2"/>
  <c r="H71" i="2"/>
  <c r="F87" i="2"/>
  <c r="E87" i="2"/>
  <c r="H87" i="2" s="1"/>
  <c r="G87" i="2" l="1"/>
</calcChain>
</file>

<file path=xl/sharedStrings.xml><?xml version="1.0" encoding="utf-8"?>
<sst xmlns="http://schemas.openxmlformats.org/spreadsheetml/2006/main" count="243" uniqueCount="210">
  <si>
    <t>CÓDIGO</t>
  </si>
  <si>
    <t>OBJETO DEL GASTO</t>
  </si>
  <si>
    <r>
      <t xml:space="preserve">PRESUPUESTO AÑO
</t>
    </r>
    <r>
      <rPr>
        <b/>
        <sz val="12"/>
        <rFont val="Arial"/>
        <family val="2"/>
      </rPr>
      <t>2021</t>
    </r>
  </si>
  <si>
    <t>DIFERENCIA ABSOLUTA</t>
  </si>
  <si>
    <t>VARIACIÓN 
PORCENTUAL</t>
  </si>
  <si>
    <t>0</t>
  </si>
  <si>
    <t>REMUNERACIONES</t>
  </si>
  <si>
    <t>0.01.01</t>
  </si>
  <si>
    <t>Remuneraciones</t>
  </si>
  <si>
    <t>0.02.01</t>
  </si>
  <si>
    <t xml:space="preserve">Tiempo extraordinario </t>
  </si>
  <si>
    <t>0.02.02</t>
  </si>
  <si>
    <t>Recargo de funciones</t>
  </si>
  <si>
    <t>0.03.01</t>
  </si>
  <si>
    <t>Retribuciones por años de servicio</t>
  </si>
  <si>
    <t>0.03.02</t>
  </si>
  <si>
    <t>Restricciones al ejercicio liberal de la profesión</t>
  </si>
  <si>
    <t>0.03.03</t>
  </si>
  <si>
    <t>Decimotercer mes</t>
  </si>
  <si>
    <t>0.03.04</t>
  </si>
  <si>
    <t>Salario escolar</t>
  </si>
  <si>
    <t>0.03.99</t>
  </si>
  <si>
    <t>Otros incentivos salariales</t>
  </si>
  <si>
    <t>0.04.01</t>
  </si>
  <si>
    <t>Contribución Patronal al Seguro de Salud de la CCSS</t>
  </si>
  <si>
    <t>0.04.02</t>
  </si>
  <si>
    <t>Contribución patronal al IMAS</t>
  </si>
  <si>
    <t>0.04.03</t>
  </si>
  <si>
    <t>Contribución patronal al INA</t>
  </si>
  <si>
    <t>0.04.04</t>
  </si>
  <si>
    <t>Contribución patronal al FODESAF</t>
  </si>
  <si>
    <t>0.04.05</t>
  </si>
  <si>
    <t>Contribución patronal al Banco Popular</t>
  </si>
  <si>
    <t>0.05.01</t>
  </si>
  <si>
    <t>Contribución patronal al seguro de pensiones</t>
  </si>
  <si>
    <t>0.05.02</t>
  </si>
  <si>
    <t>Aporte patronal al ROPC</t>
  </si>
  <si>
    <t>0.05.03</t>
  </si>
  <si>
    <t>Aporte patronal al FCL</t>
  </si>
  <si>
    <t>0.05.05</t>
  </si>
  <si>
    <t>Contribución patronal a fondos administrados</t>
  </si>
  <si>
    <t>SERVICIOS</t>
  </si>
  <si>
    <t>1.02.03</t>
  </si>
  <si>
    <t>Servicio de correo</t>
  </si>
  <si>
    <t>1.03.01</t>
  </si>
  <si>
    <t>Información</t>
  </si>
  <si>
    <t>1.03.07</t>
  </si>
  <si>
    <t>Servicio de Transferencia Electrónica de Información</t>
  </si>
  <si>
    <t>1.04.04</t>
  </si>
  <si>
    <t>Servicios de gestión de Apoyo (Consultorías)</t>
  </si>
  <si>
    <t>1.04.99</t>
  </si>
  <si>
    <t>Otros servicios de gestión y apoyo</t>
  </si>
  <si>
    <t>1.05.01</t>
  </si>
  <si>
    <t>Transporte dentro del país</t>
  </si>
  <si>
    <t>1.05.02</t>
  </si>
  <si>
    <t>Viáticos dentro del país</t>
  </si>
  <si>
    <t>1.05.03</t>
  </si>
  <si>
    <t>Transporte en el exterior</t>
  </si>
  <si>
    <t>1.05.04</t>
  </si>
  <si>
    <t>Viáticos en el exterior</t>
  </si>
  <si>
    <t>1.07.01</t>
  </si>
  <si>
    <t>Actividades de capacitación</t>
  </si>
  <si>
    <t>1.08.06</t>
  </si>
  <si>
    <t>Mantenimiento  y reparación de equipo de comunicación</t>
  </si>
  <si>
    <t>1.08.07</t>
  </si>
  <si>
    <t>Mantenimiento y reparación de equipo y mobiliario de oficina</t>
  </si>
  <si>
    <t>1.08.99</t>
  </si>
  <si>
    <t>Mantenimiento de otros equipo</t>
  </si>
  <si>
    <t>1.09.99</t>
  </si>
  <si>
    <t>Otros Impuestos</t>
  </si>
  <si>
    <t>1.99.99</t>
  </si>
  <si>
    <t>Otros servicios no especificados</t>
  </si>
  <si>
    <t>MATERIALES Y SUMINISTROS</t>
  </si>
  <si>
    <t>2.01.04</t>
  </si>
  <si>
    <t>Tintas, pinturas y diluyentes</t>
  </si>
  <si>
    <t>2.02.03</t>
  </si>
  <si>
    <t>Alimentos y bebidas</t>
  </si>
  <si>
    <t>2.03.04</t>
  </si>
  <si>
    <t>Materiales y productos eléctricos, telefónicos y de cómputo</t>
  </si>
  <si>
    <t>2.04.01</t>
  </si>
  <si>
    <t>Herramientas e instrumentos</t>
  </si>
  <si>
    <t>2.04.02</t>
  </si>
  <si>
    <t>Repuestos y accesorios</t>
  </si>
  <si>
    <t>2.99.01</t>
  </si>
  <si>
    <t>Útiles y materiales de oficina y cómputo</t>
  </si>
  <si>
    <t>2.99.03</t>
  </si>
  <si>
    <t xml:space="preserve">Productos de papel, cartón e impresos </t>
  </si>
  <si>
    <t>2.99.04</t>
  </si>
  <si>
    <t>Textiles y vestuario</t>
  </si>
  <si>
    <t>2.99.05</t>
  </si>
  <si>
    <t>Útiles y materiales de limpieza</t>
  </si>
  <si>
    <t>2.99.07</t>
  </si>
  <si>
    <t xml:space="preserve">Útiles y materiales de cocina y comedor </t>
  </si>
  <si>
    <t>2.99.99</t>
  </si>
  <si>
    <t>Otros útiles, materiales y suministros</t>
  </si>
  <si>
    <t>5</t>
  </si>
  <si>
    <t>BIENES DURADEROS</t>
  </si>
  <si>
    <t>5.01.04</t>
  </si>
  <si>
    <t>Equipo y Mobiliario de Oficina</t>
  </si>
  <si>
    <t>5.99.03</t>
  </si>
  <si>
    <t>Bienes Intangibles</t>
  </si>
  <si>
    <t>TRANSFERENCIAS CORRIENTES</t>
  </si>
  <si>
    <t>6.02.01</t>
  </si>
  <si>
    <t>Becas a funcionarios</t>
  </si>
  <si>
    <t>6.02.02</t>
  </si>
  <si>
    <t>Becas a terceras personas</t>
  </si>
  <si>
    <t>6.03.01</t>
  </si>
  <si>
    <t>Prestaciones legales</t>
  </si>
  <si>
    <t>6.03.99</t>
  </si>
  <si>
    <t>Subsidio por incapacidades</t>
  </si>
  <si>
    <t>TOTAL</t>
  </si>
  <si>
    <t>Cifras en colones</t>
  </si>
  <si>
    <t>1.02.99</t>
  </si>
  <si>
    <t xml:space="preserve">Otros Servicios básicos </t>
  </si>
  <si>
    <t>1.03.03</t>
  </si>
  <si>
    <t>Impresión, encuadernación y otros</t>
  </si>
  <si>
    <t>1.04.02</t>
  </si>
  <si>
    <t>Servicios Jurídicos</t>
  </si>
  <si>
    <r>
      <t xml:space="preserve">PRESUPUESTO AÑO
</t>
    </r>
    <r>
      <rPr>
        <b/>
        <sz val="12"/>
        <rFont val="Arial"/>
        <family val="2"/>
      </rPr>
      <t>2022</t>
    </r>
  </si>
  <si>
    <t>CUENTAS ESPECIALES</t>
  </si>
  <si>
    <t>9.02.01</t>
  </si>
  <si>
    <t>Sumas libres sin asignación presupuestaria</t>
  </si>
  <si>
    <t>1 01 99</t>
  </si>
  <si>
    <t>Otros alquileres</t>
  </si>
  <si>
    <t>1.02.04</t>
  </si>
  <si>
    <t>Servicio de Telecomunicaciones</t>
  </si>
  <si>
    <t>1.04.01</t>
  </si>
  <si>
    <t>Servicios ciencias salud</t>
  </si>
  <si>
    <t>1.04.03</t>
  </si>
  <si>
    <t>Servicios de ingeniería y arquitectura</t>
  </si>
  <si>
    <t>Servicios de gestión de Apoyo (Serv. Adm BCCR)</t>
  </si>
  <si>
    <t>1.04.05</t>
  </si>
  <si>
    <t xml:space="preserve">Servicio de desarrollo de sistemas </t>
  </si>
  <si>
    <t>1.04.06</t>
  </si>
  <si>
    <t>Servicios generales</t>
  </si>
  <si>
    <t>1.06.01</t>
  </si>
  <si>
    <t>Seguros, reaseguros y otras obligaciones</t>
  </si>
  <si>
    <t>1.07.02</t>
  </si>
  <si>
    <t>Actividades de protocolo</t>
  </si>
  <si>
    <t>1.07.03</t>
  </si>
  <si>
    <t>Gastos de representación</t>
  </si>
  <si>
    <t>1.08.05</t>
  </si>
  <si>
    <t>Mantenimiento  y reparación de equipo de transporte</t>
  </si>
  <si>
    <t>1.08.08</t>
  </si>
  <si>
    <t>Mantenimiento y reparación de equipo de cómputo y sistemas</t>
  </si>
  <si>
    <t>2.01.01</t>
  </si>
  <si>
    <t>Combustibles y lubricantes</t>
  </si>
  <si>
    <t>2.01.02</t>
  </si>
  <si>
    <t>Productos farmacéuticos y medicinales</t>
  </si>
  <si>
    <t>2.99.02</t>
  </si>
  <si>
    <t>Útiles y materiales médico hospitalario</t>
  </si>
  <si>
    <t>2.99.06</t>
  </si>
  <si>
    <t>Útiles y materiales de resguardo y seguridad</t>
  </si>
  <si>
    <t>5.01.02</t>
  </si>
  <si>
    <t>Equipo de transporte</t>
  </si>
  <si>
    <t>5.01.03</t>
  </si>
  <si>
    <t>Equipo de comunicación</t>
  </si>
  <si>
    <t>6.06.01</t>
  </si>
  <si>
    <t>Indemnizaciones</t>
  </si>
  <si>
    <t>6.07.01</t>
  </si>
  <si>
    <t>Cuotas a Organismos Internacionales</t>
  </si>
  <si>
    <t>9</t>
  </si>
  <si>
    <t>JUSTIFICACIÓN</t>
  </si>
  <si>
    <t>Se realiza una disminución producto de una estimación de mayor nivel de ahorro</t>
  </si>
  <si>
    <t>Aumento en los servicios administrativos que le presta el BCCR a la Sugeval.</t>
  </si>
  <si>
    <t>Presupuesto de la SUGEVAL para el año 2023</t>
  </si>
  <si>
    <r>
      <t xml:space="preserve">PRESUPUESTO AÑO
</t>
    </r>
    <r>
      <rPr>
        <b/>
        <sz val="12"/>
        <rFont val="Arial"/>
        <family val="2"/>
      </rPr>
      <t>2023</t>
    </r>
  </si>
  <si>
    <t>5.01.05</t>
  </si>
  <si>
    <t>Equipo y programas de cómputo</t>
  </si>
  <si>
    <t>6.02.03</t>
  </si>
  <si>
    <t>Ayudas a funcionarios</t>
  </si>
  <si>
    <t>Corresponde al salario que devengan las plazas regulares de la SUGEVAL. Las remuneraciones presentan un aumento de 0,3% con respecto al presupuesto 2022,  debido a que se estableció una provisión para aumentos de salarios de hasta de un 3%, de acuerdo con lo aprobado por la Junta Directiva del Banco Central de Costa Rica, mediante artículo 8 del acta de la sesión 6058-2022, celebrada el 28 de abril del 2022, enfatizando que dicha provisión presupuestaria no implica, bajo ninguna circunstancia, que la Junta Directiva esté adelantando, desde ya, la posición que adoptará, en enero de 2023, en materia salarial. La cantidad de plazas asignada para la institución disminuye en una plaza para el año 2023</t>
  </si>
  <si>
    <t xml:space="preserve">Remuneraciones adicionales que la institución otorga al personal, fundamentada en situaciones particulares o especiales. </t>
  </si>
  <si>
    <t xml:space="preserve">Incluye las siguientes partidas: Retribución por años de servicio, Restricción al ejercicio liberal de la profesión, el aguinaldo, el salario escolar y otros incentivos salariales. </t>
  </si>
  <si>
    <t xml:space="preserve">Incluye las cargas sociales correspondientes de las instituciones públicas de servicio, su incremento es proprocional a la de las partidas de remuneraciones básicas. </t>
  </si>
  <si>
    <t xml:space="preserve">Incluye los aportes a los sistemas de pensiones en Costa Rica, además de la contribución que la SUGEVAL realiza a la ASOBACEN ente solidarista de la Corporación del BCCR. </t>
  </si>
  <si>
    <t>La disminución se debe a una reducción en la proyección del consumo de telefonía fija derivada de la aplicación del teletrabajo.</t>
  </si>
  <si>
    <t>Corresponde al Plan de Medios institucional que involucra publicaciones en diversos medios de comunicación sobre temas regulatorios, normativos, informativos y de educación financiera.</t>
  </si>
  <si>
    <t>Servicios de transferencia electrónica de información de servicios como: Bloomberg, Consulta de personas, acceso a NIIF, Central Banking, monotoreo de medios, entre otros. El aumento se debe a que a partir del año 2022 se contratan los servicios de Proveeduría de Precios de Pipca y Valmer como insumo para la supervisión de la valoración de las carteras.</t>
  </si>
  <si>
    <t>Se elimina para el año 2023 el pago del traslado de servicio de emergencias médicas.</t>
  </si>
  <si>
    <t xml:space="preserve">Contratación de servicios profesionales en ingeniería industrial para el apoyo de estudios de procesos. </t>
  </si>
  <si>
    <t>Incluye los servicios administrativos BCCR y consultorías en NIIF, Evaluación sectorial de riesgos LC/FT/FPADM en el Mercado de Valores Costarricense, perspectivas de servicio, infraestructuras de mercado y evaluación sobre la gestión de riesgo operacional. El aumento se debe principalmente a un crecimiento del costo de los servicios administrativos BCCR como servicios de compras, administración de Roles y análisis y cambio organizacional</t>
  </si>
  <si>
    <t>En esta partida se presupuestan los Servicios Tecnológicos  brindados por el BCCR, los cuales son utilizados en su gran mayoría para cubrir la operativa normal (soporte, Hardware, Software), además, se  destina un monto para la contratación de recursos de outtasking para el desarrollo de proyectos tecnológicos.</t>
  </si>
  <si>
    <t>El servicio de custodia externa de documentos presenta un aumento debido a que el contrato vigente vence durante el 2022, por lo que a finales de este año será necesario cambiar el contrato del servicio y los precios son más elevados, por lo tanto, el monto presupuestado para el 2023 es necesario para cubrir los pagos mensuales.</t>
  </si>
  <si>
    <t>Incluye los gastos asociados al edificio Barrio Tournón, los cuales para el año 2023 presentan un aumento en los servicios de alquiler del edificio y mantenimiento de este principalmente por el tipo de cambio dado que el contrato se encuentra en dólares.</t>
  </si>
  <si>
    <t>Servicio de transporte remunerado de funcionarios mediante el uso de taxis para labores de supervisión extrasitu. Se reduce la estimación del año 2023 tomando en consideración el nivel de ejecución en los años anteriores y la implementación del teletrabajo dentro de las labores de supervisión.</t>
  </si>
  <si>
    <t>Se mantiene el monto presupuestado en el 2022, el dinero se emplea en las visitas de inspección de los equipos de supervisión.</t>
  </si>
  <si>
    <t>Se incluyen los recursos para la participacion de las reuniones del Comité de Gobierno Corporativo así como de compromisos con la OCDE, IOSCO e IIMV</t>
  </si>
  <si>
    <t>Se mantiene el monto de actividades de capacitación, las cuales contemplan capacitación en el país, actividades con la industria y capacitación fuera del país.</t>
  </si>
  <si>
    <t>Sin variación con respecto al año 2022, se hace una proyección conservadora a partir de la implementación del teletrabajo</t>
  </si>
  <si>
    <t>El monto se utilizará para la adquisión de un escáner Tipo FUJITSU FI-7260 debido a que los scanners actuales tienen muchos años en uso, durante el 2022 ha sido necesario enviarlos a reparar, por lo tanto, se considera conveniente adquirir nuevos equipos como contigencia en caso de que los actuales dejen de funcionar.</t>
  </si>
  <si>
    <t>Para el 2023 se presenta un crecimiento importante en la partida debido a que en esta se presupuestan los proyectos tecnológicos de Supervisión consolidada, Transformación Digital Consultas, quedas y denuncias, Analítica avanzada, Gestión y control de trámites internos y Rediseño Servicios Externos y Módulo Apoyo al RNVI. El crecimiento contempla mayor cantidad de recursos para el desarrollo de los proyectos tecnológicos, así como el incremento por el impacto del Tipo de Cambio.</t>
  </si>
  <si>
    <t>Se incluye lo relacionado con el subsidio para los cursos de Inglés del personal, como parte del plan de cierre de brechas.</t>
  </si>
  <si>
    <t xml:space="preserve">Corresponde a los recursos presupuestados para el pago de practicantes o pasantes. </t>
  </si>
  <si>
    <t>GER-RES 0069-2022 Resuelve: Aprobar un reconocimiento semestral, con base en un monto por consumo eléctrico fijo para todos los funcionarios basado en una jornada de 8 horas, por concepto de pago del consumo eléctrico en que incurren los funcionarios por el uso de las computadoras en labores de teletrabajo, de acuerdo con los estudios técnicos realizados por el Departamento de Servicios Institucionales, cuyas recomendaciones y análisis son acogidos en su totalidad.</t>
  </si>
  <si>
    <t>Para el 2023 se vizualiza la salida de funcionarios por jubilación, el monto se mantiene similar al del año anterior debido algunos de estos funcionarios podrían acogerse a la jubilación en el 2022 pero no es seguro.</t>
  </si>
  <si>
    <t>Se mantiene el monto con respecto al 2022 debido a que la Superintendecia mantiene casos abiertos en donde se están cobrando indeminazaciones.</t>
  </si>
  <si>
    <t>Por ejecuciones presentadas en años anteriores se mantiene para el año 2023</t>
  </si>
  <si>
    <t>El monto anual presupuestado para el pago de IOSCO presenta un aumento pequeño derivado del tipo de cambio de Euro a dólar y de dólar a colones, así como por la inclusión de una nueva suscripción a INFE</t>
  </si>
  <si>
    <t>OBSERVACIONES DE SUPERVISADOS</t>
  </si>
  <si>
    <t>ANÁLISIS DE LAS OBSERVACIONES</t>
  </si>
  <si>
    <r>
      <rPr>
        <b/>
        <sz val="9"/>
        <rFont val="Arial"/>
        <family val="2"/>
      </rPr>
      <t>CAFI, CAMBOLSA, CCETV:</t>
    </r>
    <r>
      <rPr>
        <sz val="9"/>
        <rFont val="Arial"/>
        <family val="2"/>
      </rPr>
      <t xml:space="preserve"> Se presenta una tasa de crecimiento del presupuesto 7,2% superior al previsto por la Ley 174 que señala que es de 2,56%</t>
    </r>
  </si>
  <si>
    <r>
      <rPr>
        <b/>
        <sz val="9"/>
        <rFont val="Arial"/>
        <family val="2"/>
      </rPr>
      <t>CAFI, CAMBOLSA, CCETV:</t>
    </r>
    <r>
      <rPr>
        <sz val="9"/>
        <rFont val="Arial"/>
        <family val="2"/>
      </rPr>
      <t xml:space="preserve"> Se presenta una observación sobre la tasa de crecimiento de las siguientes cuentas: Servicios de Gestión y Apoyo BCCR (17.34%), Servicios de Gestión y Apoyo Consultorías (6.16%), Otros Servicios de Gestión y Apoyo (10%), Servicios Generales (266%), Bienes Duraderos (156%), que a nuestro criterio pueden revisarse con detenimiento.</t>
    </r>
  </si>
  <si>
    <r>
      <rPr>
        <b/>
        <sz val="9"/>
        <rFont val="Arial"/>
        <family val="2"/>
      </rPr>
      <t xml:space="preserve">Se aclara: </t>
    </r>
    <r>
      <rPr>
        <sz val="9"/>
        <rFont val="Arial"/>
        <family val="2"/>
      </rPr>
      <t>la estimación de los costos de los servicios brindados por el BCCR es suministrado por el Banco, las principales causas que originan el incremento estás asociados al costo por inductor que se proyecta para el 2023.</t>
    </r>
  </si>
  <si>
    <r>
      <rPr>
        <b/>
        <sz val="9"/>
        <rFont val="Arial"/>
        <family val="2"/>
      </rPr>
      <t xml:space="preserve">Se aclara: </t>
    </r>
    <r>
      <rPr>
        <sz val="9"/>
        <rFont val="Arial"/>
        <family val="2"/>
      </rPr>
      <t>la estimación de los costos de los servicios brindados por el BCCR es suministrado por el Banco, las principales causas que originan el incremento estás asociados al costo por inductor que se proyecta para el 2023, así como los impactos del tipo de cambio en los costos de los servicios de outtasking que están dolarizados.</t>
    </r>
  </si>
  <si>
    <r>
      <rPr>
        <b/>
        <sz val="9"/>
        <rFont val="Arial"/>
        <family val="2"/>
      </rPr>
      <t xml:space="preserve">Se aclara: </t>
    </r>
    <r>
      <rPr>
        <sz val="9"/>
        <rFont val="Arial"/>
        <family val="2"/>
      </rPr>
      <t>la estimación de los costos de los servicios brindados por el BCCR es suministrado por el Banco, las principales causas que originan el incremento estás asociados al costo por inductor que se proyecta para el 2023, a los impactos del tipo de cambio en los costos de los servicios de outtasking que están dolarizados y al incremento en los costos de servicios compartidos de la DST.</t>
    </r>
  </si>
  <si>
    <r>
      <rPr>
        <b/>
        <sz val="9"/>
        <rFont val="Arial"/>
        <family val="2"/>
      </rPr>
      <t xml:space="preserve">Se aclara: </t>
    </r>
    <r>
      <rPr>
        <sz val="9"/>
        <rFont val="Arial"/>
        <family val="2"/>
      </rPr>
      <t>la estimación de los costos de los servicios brindados por el BCCR es suministrado por el Banco, las principales causas que originan el incremento estás asociados al costo por inductor que se proyecta para el 2023, a los impactos del tipo de cambio en los costos de los servicios que están dolarizados y al vencimiento de unas garantías sobre equipos del edificio que hacen que la superintendencia deba asumir esos costos a partir del otro año.</t>
    </r>
  </si>
  <si>
    <r>
      <rPr>
        <b/>
        <sz val="9"/>
        <rFont val="Arial"/>
        <family val="2"/>
      </rPr>
      <t>Se aclara:</t>
    </r>
    <r>
      <rPr>
        <sz val="9"/>
        <rFont val="Arial"/>
        <family val="2"/>
      </rPr>
      <t xml:space="preserve"> el incremento obedece a que algunas consultorías se realizan en dólares y se ven impactados por diferencial cambiario. El detalle de las consultorías previstas para el año 2023 son las siguientes: NIIF, Evaluación sectorial de riesgos LC/FT/FPADM en el Mercado de Valores Costarricense, Estudio de perspectivas de Servicio, Infraestructuras de mercado y Evaluación sobre la gestión de riesgo operacional.</t>
    </r>
  </si>
  <si>
    <r>
      <t xml:space="preserve">Se aclara: </t>
    </r>
    <r>
      <rPr>
        <sz val="9"/>
        <rFont val="Arial"/>
        <family val="2"/>
      </rPr>
      <t xml:space="preserve">Actualmente la Sugeval tiene dos proveedores para el servicio de custodia de documentos: la empresa Access (costo promedio año 2022: ¢ 146.9 colones por caja) y el BCCR (costo promedio año 2022: ¢ 1325 colones por caja). Dado que el costo del BCCR es varias veces superior al del proveedor externo se va a trasladar dicha Custodia al proveedor externo, para lo cual se hace necesario darle contenido presupuestario a la partida asociada para cubrir el costo del traslado de los documentos hacia el proveedor externo. Con dicho proveedor externo se estiman un ahorro anual estimado para el año 2023 de ¢ 21.0 millones de colones. </t>
    </r>
  </si>
  <si>
    <r>
      <rPr>
        <b/>
        <sz val="9"/>
        <rFont val="Arial"/>
        <family val="2"/>
      </rPr>
      <t>Se aclara:</t>
    </r>
    <r>
      <rPr>
        <sz val="9"/>
        <rFont val="Arial"/>
        <family val="2"/>
      </rPr>
      <t xml:space="preserve">  El presupuesto propuesto es de 6.233 millones de colones, la tasa de crecimiento con respecto al año 2022 es del 7,2%, y la variación absoluta es de c 417,6 millones. El presupuesto cumple con los límites de crecimiento establecidos en la Ley 7732 (límite 2,56%) y el crecimiento propuesto es 1,89% en gasto corriente y cumple con los lineamientos del BCCR (límite 2,56%), crecimiento propuesto 1,77% en operativa regular.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</si>
</sst>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quot;¢&quot;#,##0.00_);[Red]\(&quot;¢&quot;#,##0.00\)"/>
    <numFmt numFmtId="165" formatCode="&quot;₡&quot;#,##0.00"/>
  </numFmts>
  <fonts count="14"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6">
    <border>
      <left/>
      <right/>
      <top/>
      <bottom/>
      <diagonal/>
    </border>
    <border>
      <left style="double">
        <color theme="4" tint="-0.249977111117893"/>
      </left>
      <right style="double">
        <color theme="4" tint="-0.249977111117893"/>
      </right>
      <top style="double">
        <color theme="4" tint="-0.249977111117893"/>
      </top>
      <bottom style="double">
        <color theme="4" tint="-0.249977111117893"/>
      </bottom>
      <diagonal/>
    </border>
    <border>
      <left/>
      <right style="double">
        <color theme="4" tint="-0.249977111117893"/>
      </right>
      <top/>
      <bottom style="double">
        <color theme="4" tint="-0.249977111117893"/>
      </bottom>
      <diagonal/>
    </border>
    <border>
      <left/>
      <right/>
      <top/>
      <bottom style="double">
        <color theme="4" tint="-0.249977111117893"/>
      </bottom>
      <diagonal/>
    </border>
    <border>
      <left/>
      <right style="double">
        <color theme="4" tint="-0.249977111117893"/>
      </right>
      <top style="double">
        <color theme="4" tint="-0.249977111117893"/>
      </top>
      <bottom style="double">
        <color theme="4" tint="-0.249977111117893"/>
      </bottom>
      <diagonal/>
    </border>
    <border>
      <left style="thin">
        <color theme="4" tint="-0.24994659260841701"/>
      </left>
      <right style="thin">
        <color theme="4" tint="-0.24994659260841701"/>
      </right>
      <top/>
      <bottom style="thin">
        <color theme="4" tint="-0.24994659260841701"/>
      </bottom>
      <diagonal/>
    </border>
  </borders>
  <cellStyleXfs count="45">
    <xf numFmtId="0" fontId="0"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xf numFmtId="0" fontId="4" fillId="0" borderId="0"/>
    <xf numFmtId="0" fontId="4" fillId="0" borderId="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1" fontId="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2" fillId="0" borderId="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1"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 fillId="0" borderId="0"/>
  </cellStyleXfs>
  <cellXfs count="36">
    <xf numFmtId="0" fontId="0" fillId="0" borderId="0" xfId="0"/>
    <xf numFmtId="0" fontId="5" fillId="0" borderId="0" xfId="0" applyFont="1" applyAlignment="1">
      <alignment horizontal="center"/>
    </xf>
    <xf numFmtId="0" fontId="5" fillId="0" borderId="0" xfId="0" applyFont="1"/>
    <xf numFmtId="0" fontId="4" fillId="0" borderId="0" xfId="0" applyFont="1"/>
    <xf numFmtId="0" fontId="8" fillId="0" borderId="0" xfId="0" applyFont="1" applyAlignment="1">
      <alignment horizontal="center" vertical="center"/>
    </xf>
    <xf numFmtId="0" fontId="8" fillId="0" borderId="0" xfId="0" applyFont="1" applyAlignment="1">
      <alignment horizontal="centerContinuous" vertical="center" wrapText="1"/>
    </xf>
    <xf numFmtId="164" fontId="8" fillId="0" borderId="0" xfId="0" applyNumberFormat="1" applyFont="1" applyAlignment="1">
      <alignment horizontal="centerContinuous" vertical="center" wrapText="1"/>
    </xf>
    <xf numFmtId="0" fontId="4" fillId="0" borderId="0" xfId="0" applyFont="1" applyAlignment="1">
      <alignment horizontal="center" vertical="top"/>
    </xf>
    <xf numFmtId="0" fontId="4" fillId="0" borderId="0" xfId="0" applyFont="1" applyAlignment="1">
      <alignment vertical="top" wrapText="1"/>
    </xf>
    <xf numFmtId="0" fontId="12" fillId="0" borderId="0" xfId="0" applyFont="1" applyAlignment="1">
      <alignment vertical="top" wrapText="1"/>
    </xf>
    <xf numFmtId="0" fontId="12" fillId="0" borderId="0" xfId="0" applyFont="1"/>
    <xf numFmtId="4" fontId="4" fillId="0" borderId="0" xfId="0" applyNumberFormat="1" applyFont="1" applyAlignment="1">
      <alignment vertical="top" wrapText="1"/>
    </xf>
    <xf numFmtId="10" fontId="4" fillId="0" borderId="0" xfId="1" applyNumberFormat="1" applyFont="1"/>
    <xf numFmtId="10" fontId="4" fillId="0" borderId="0" xfId="0" applyNumberFormat="1" applyFont="1"/>
    <xf numFmtId="0" fontId="13" fillId="0" borderId="0" xfId="0" applyFont="1" applyAlignment="1">
      <alignment vertical="top" wrapText="1"/>
    </xf>
    <xf numFmtId="49" fontId="9" fillId="3" borderId="1" xfId="0" applyNumberFormat="1" applyFont="1" applyFill="1" applyBorder="1" applyAlignment="1">
      <alignment horizontal="center" vertical="center"/>
    </xf>
    <xf numFmtId="0" fontId="9" fillId="3" borderId="2" xfId="0" applyFont="1" applyFill="1" applyBorder="1" applyAlignment="1">
      <alignment horizontal="center" vertical="center" wrapText="1"/>
    </xf>
    <xf numFmtId="165" fontId="10" fillId="3" borderId="3" xfId="0" applyNumberFormat="1" applyFont="1" applyFill="1" applyBorder="1" applyAlignment="1">
      <alignment horizontal="right" vertical="center" wrapText="1"/>
    </xf>
    <xf numFmtId="165" fontId="10" fillId="3" borderId="1" xfId="0" applyNumberFormat="1" applyFont="1" applyFill="1" applyBorder="1" applyAlignment="1">
      <alignment horizontal="right" vertical="center" wrapText="1"/>
    </xf>
    <xf numFmtId="10" fontId="10" fillId="3" borderId="4" xfId="1" applyNumberFormat="1" applyFont="1" applyFill="1" applyBorder="1" applyAlignment="1" applyProtection="1">
      <alignment horizontal="center" vertical="center" wrapText="1"/>
    </xf>
    <xf numFmtId="0" fontId="11" fillId="0" borderId="1" xfId="0" applyFont="1" applyBorder="1" applyAlignment="1">
      <alignment horizontal="center" vertical="center" wrapText="1"/>
    </xf>
    <xf numFmtId="0" fontId="11" fillId="0" borderId="4" xfId="0" applyFont="1" applyBorder="1" applyAlignment="1">
      <alignment vertical="center" wrapText="1"/>
    </xf>
    <xf numFmtId="165" fontId="7" fillId="0" borderId="1" xfId="0" applyNumberFormat="1" applyFont="1" applyBorder="1" applyAlignment="1">
      <alignment vertical="center" wrapText="1"/>
    </xf>
    <xf numFmtId="10" fontId="7" fillId="0" borderId="4" xfId="1" applyNumberFormat="1" applyFont="1" applyBorder="1" applyAlignment="1" applyProtection="1">
      <alignment horizontal="center" vertical="center" wrapText="1"/>
    </xf>
    <xf numFmtId="0" fontId="10" fillId="2" borderId="1"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0" fillId="0" borderId="0" xfId="0" applyAlignment="1">
      <alignment vertical="top" wrapText="1"/>
    </xf>
    <xf numFmtId="10" fontId="7" fillId="0" borderId="4" xfId="1" applyNumberFormat="1" applyFont="1" applyBorder="1" applyAlignment="1" applyProtection="1">
      <alignment horizontal="left" vertical="center" wrapText="1"/>
      <protection locked="0"/>
    </xf>
    <xf numFmtId="10" fontId="7" fillId="0" borderId="4" xfId="1" applyNumberFormat="1" applyFont="1" applyFill="1" applyBorder="1" applyAlignment="1" applyProtection="1">
      <alignment horizontal="left" vertical="center" wrapText="1"/>
      <protection locked="0"/>
    </xf>
    <xf numFmtId="10" fontId="10" fillId="3" borderId="4" xfId="1" applyNumberFormat="1" applyFont="1" applyFill="1" applyBorder="1" applyAlignment="1" applyProtection="1">
      <alignment horizontal="left" vertical="center" wrapText="1"/>
      <protection locked="0"/>
    </xf>
    <xf numFmtId="10" fontId="10" fillId="3" borderId="5" xfId="1" applyNumberFormat="1" applyFont="1" applyFill="1" applyBorder="1" applyAlignment="1">
      <alignment horizontal="center" vertical="center" wrapText="1"/>
    </xf>
    <xf numFmtId="10" fontId="7" fillId="3" borderId="4" xfId="1" applyNumberFormat="1" applyFont="1" applyFill="1" applyBorder="1" applyAlignment="1" applyProtection="1">
      <alignment horizontal="left" vertical="center" wrapText="1"/>
      <protection locked="0"/>
    </xf>
    <xf numFmtId="10" fontId="10" fillId="0" borderId="4" xfId="1"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7" fillId="0" borderId="0" xfId="0" applyFont="1" applyAlignment="1">
      <alignment horizontal="left"/>
    </xf>
  </cellXfs>
  <cellStyles count="45">
    <cellStyle name="Millares [0] 2" xfId="11" xr:uid="{45AF118D-D764-48A6-8C45-803A04DA994E}"/>
    <cellStyle name="Millares [0] 2 2" xfId="30" xr:uid="{0AA2BE45-E5A9-4737-8DEF-4B32C798912A}"/>
    <cellStyle name="Millares [0] 3" xfId="7" xr:uid="{C97DE84A-E552-4AC5-9559-62737A81E0A1}"/>
    <cellStyle name="Millares [0] 3 2" xfId="26" xr:uid="{1300EFC6-4560-47D8-AA92-FDBFD97CB0A2}"/>
    <cellStyle name="Millares 10" xfId="21" xr:uid="{CEC19C00-18C6-424A-ABC7-F60384C223B3}"/>
    <cellStyle name="Millares 10 2" xfId="40" xr:uid="{EED4E63D-C2BE-41A6-9861-691B0AA30944}"/>
    <cellStyle name="Millares 11" xfId="22" xr:uid="{5D56818A-F51B-442F-A2CF-48286185FA76}"/>
    <cellStyle name="Millares 11 2" xfId="41" xr:uid="{B52BEA42-5F06-4A19-9B00-0ABB7868B7F0}"/>
    <cellStyle name="Millares 12" xfId="23" xr:uid="{E3621001-7499-4D59-BC7B-7238798715C7}"/>
    <cellStyle name="Millares 12 2" xfId="42" xr:uid="{6C5211D9-E3BC-4136-9378-343FB0C423DF}"/>
    <cellStyle name="Millares 13" xfId="24" xr:uid="{2C331C6C-AE7F-42EE-8400-D1D331E2FB80}"/>
    <cellStyle name="Millares 13 2" xfId="43" xr:uid="{019E2B3D-843A-4FAC-BCAF-21F703A6195D}"/>
    <cellStyle name="Millares 2" xfId="10" xr:uid="{0AE4BCA5-0A16-4137-8767-D7D66CEF57CE}"/>
    <cellStyle name="Millares 2 2" xfId="29" xr:uid="{0ACE05F8-48FE-471A-8838-B31E5B5DADE1}"/>
    <cellStyle name="Millares 3" xfId="15" xr:uid="{6155406D-F3D6-4874-8A58-E0417E106403}"/>
    <cellStyle name="Millares 3 2" xfId="34" xr:uid="{80343AD7-0E93-406A-868B-2BDFC6A71392}"/>
    <cellStyle name="Millares 4" xfId="18" xr:uid="{A44B5C73-3582-4987-911A-B14AF56DC054}"/>
    <cellStyle name="Millares 4 2" xfId="37" xr:uid="{673E767D-E5EF-4041-8A40-EE171DFDD845}"/>
    <cellStyle name="Millares 5" xfId="17" xr:uid="{A46D097D-E018-4B5E-AD48-887B1860E3CA}"/>
    <cellStyle name="Millares 5 2" xfId="36" xr:uid="{03B5BCE4-883B-4CCB-8C0F-625CEF80E9BF}"/>
    <cellStyle name="Millares 6" xfId="20" xr:uid="{3BB9FD0E-8A6F-4C7C-9858-3B0BE2EBDEFD}"/>
    <cellStyle name="Millares 6 2" xfId="39" xr:uid="{74966D1F-1F52-47E9-81DE-D8E1D3AE4328}"/>
    <cellStyle name="Millares 7" xfId="19" xr:uid="{804E7467-1347-4618-9E96-A90DF4C77211}"/>
    <cellStyle name="Millares 7 2" xfId="38" xr:uid="{189F91D8-86B8-4603-ABBF-09E5527579B9}"/>
    <cellStyle name="Millares 8" xfId="14" xr:uid="{4D52E0DE-EEFB-40E0-B6A2-F505CDD5C2E1}"/>
    <cellStyle name="Millares 8 2" xfId="33" xr:uid="{C05AD39F-D443-4914-8BA9-B5F0CE6D6C3E}"/>
    <cellStyle name="Millares 9" xfId="16" xr:uid="{A04B477D-3B3C-4C2C-9961-80CE410CF5BF}"/>
    <cellStyle name="Millares 9 2" xfId="35" xr:uid="{7E6DBF12-8788-492F-A19A-003D938D5D2C}"/>
    <cellStyle name="Normal" xfId="0" builtinId="0"/>
    <cellStyle name="Normal 2" xfId="4" xr:uid="{64CC1CA4-9AB8-41C8-86E8-25BE9AC45E17}"/>
    <cellStyle name="Normal 2 3" xfId="5" xr:uid="{69E13AD9-1694-45CB-8EA9-33EDD24A8502}"/>
    <cellStyle name="Normal 2 8 3 4 2 3 2 2" xfId="8" xr:uid="{5F0EB35C-5AD2-4A6B-94FC-CF1F8D67DCFC}"/>
    <cellStyle name="Normal 2 8 3 4 2 3 2 2 2" xfId="12" xr:uid="{75EC0E02-07A3-4B08-A904-BA0461229827}"/>
    <cellStyle name="Normal 2 8 3 4 2 3 2 2 2 2" xfId="31" xr:uid="{A8A645C3-4250-4FED-919A-94A5E916D476}"/>
    <cellStyle name="Normal 2 8 3 4 2 3 2 2 3" xfId="27" xr:uid="{7D736044-34EA-4686-A455-067AD39A9EFF}"/>
    <cellStyle name="Normal 2 8 3 4 2 3 2 2 4" xfId="9" xr:uid="{CB26E197-44DB-48E4-9FFA-3ED154D07584}"/>
    <cellStyle name="Normal 2 8 3 4 2 3 2 2 4 2" xfId="13" xr:uid="{8D8CE191-3DA2-4D03-9A2F-446A26F0510A}"/>
    <cellStyle name="Normal 2 8 3 4 2 3 2 2 4 2 2" xfId="32" xr:uid="{2A329F4F-70FA-4462-97C2-A64BA9AF76DE}"/>
    <cellStyle name="Normal 2 8 3 4 2 3 2 2 4 3" xfId="28" xr:uid="{1D92342B-C17E-4E33-89E6-6335D88B0D70}"/>
    <cellStyle name="Normal 3" xfId="6" xr:uid="{49F994C4-1956-499A-AD7F-2406B76F0BB6}"/>
    <cellStyle name="Normal 4" xfId="3" xr:uid="{00C27397-E717-4E2D-933F-4A3E6201BE17}"/>
    <cellStyle name="Normal 4 2" xfId="25" xr:uid="{FF75049F-8B06-413B-9245-90307A07DA9C}"/>
    <cellStyle name="Normal 4 3" xfId="44" xr:uid="{04C26A6D-8A97-4E21-87F5-04EF707C1438}"/>
    <cellStyle name="Percent 2" xfId="2" xr:uid="{91C4BC37-63FC-4A97-B07D-D915F6B3027B}"/>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fif"/></Relationships>
</file>

<file path=xl/drawings/drawing1.xml><?xml version="1.0" encoding="utf-8"?>
<xdr:wsDr xmlns:xdr="http://schemas.openxmlformats.org/drawingml/2006/spreadsheetDrawing" xmlns:a="http://schemas.openxmlformats.org/drawingml/2006/main">
  <xdr:twoCellAnchor editAs="oneCell">
    <xdr:from>
      <xdr:col>10</xdr:col>
      <xdr:colOff>1714500</xdr:colOff>
      <xdr:row>0</xdr:row>
      <xdr:rowOff>47625</xdr:rowOff>
    </xdr:from>
    <xdr:to>
      <xdr:col>11</xdr:col>
      <xdr:colOff>1424940</xdr:colOff>
      <xdr:row>3</xdr:row>
      <xdr:rowOff>792</xdr:rowOff>
    </xdr:to>
    <xdr:pic>
      <xdr:nvPicPr>
        <xdr:cNvPr id="2" name="Imagen 1">
          <a:extLst>
            <a:ext uri="{FF2B5EF4-FFF2-40B4-BE49-F238E27FC236}">
              <a16:creationId xmlns:a16="http://schemas.microsoft.com/office/drawing/2014/main" id="{B617F150-6D0A-46D9-876E-A4004493F3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402175" y="47625"/>
          <a:ext cx="3091815" cy="7500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673EE-4808-48F3-B0A0-474A999C9D2C}">
  <dimension ref="B1:L97"/>
  <sheetViews>
    <sheetView showGridLines="0" tabSelected="1" topLeftCell="H81" zoomScale="90" zoomScaleNormal="90" workbookViewId="0">
      <selection activeCell="K88" sqref="K88"/>
    </sheetView>
  </sheetViews>
  <sheetFormatPr baseColWidth="10" defaultColWidth="11.42578125" defaultRowHeight="12.75" outlineLevelRow="1" x14ac:dyDescent="0.2"/>
  <cols>
    <col min="1" max="1" width="3.28515625" style="3" customWidth="1"/>
    <col min="2" max="2" width="11.7109375" style="7" customWidth="1"/>
    <col min="3" max="3" width="43.7109375" style="8" customWidth="1"/>
    <col min="4" max="5" width="20.28515625" style="8" bestFit="1" customWidth="1"/>
    <col min="6" max="6" width="20.28515625" style="8" hidden="1" customWidth="1"/>
    <col min="7" max="7" width="19.28515625" style="8" bestFit="1" customWidth="1"/>
    <col min="8" max="8" width="15.28515625" style="3" customWidth="1"/>
    <col min="9" max="11" width="50.7109375" style="3" customWidth="1"/>
    <col min="12" max="12" width="22.85546875" style="3" customWidth="1"/>
    <col min="13" max="16384" width="11.42578125" style="3"/>
  </cols>
  <sheetData>
    <row r="1" spans="2:12" s="2" customFormat="1" ht="15" x14ac:dyDescent="0.2">
      <c r="B1" s="1"/>
    </row>
    <row r="2" spans="2:12" s="2" customFormat="1" ht="35.65" customHeight="1" x14ac:dyDescent="0.2">
      <c r="B2" s="33" t="s">
        <v>165</v>
      </c>
      <c r="C2" s="34"/>
      <c r="D2" s="34"/>
      <c r="E2" s="34"/>
      <c r="F2" s="34"/>
      <c r="G2" s="34"/>
      <c r="H2" s="34"/>
    </row>
    <row r="3" spans="2:12" x14ac:dyDescent="0.2">
      <c r="B3" s="35" t="s">
        <v>111</v>
      </c>
      <c r="C3" s="35"/>
      <c r="D3" s="35"/>
      <c r="E3" s="35"/>
      <c r="F3" s="35"/>
      <c r="G3" s="35"/>
      <c r="H3" s="35"/>
    </row>
    <row r="4" spans="2:12" ht="7.5" customHeight="1" thickBot="1" x14ac:dyDescent="0.25">
      <c r="B4" s="4"/>
      <c r="C4" s="5"/>
      <c r="D4" s="6"/>
      <c r="E4" s="6"/>
      <c r="F4" s="6"/>
      <c r="G4" s="6"/>
    </row>
    <row r="5" spans="2:12" ht="43.5" customHeight="1" thickTop="1" thickBot="1" x14ac:dyDescent="0.25">
      <c r="B5" s="24" t="s">
        <v>0</v>
      </c>
      <c r="C5" s="24" t="s">
        <v>1</v>
      </c>
      <c r="D5" s="25" t="s">
        <v>166</v>
      </c>
      <c r="E5" s="25" t="s">
        <v>118</v>
      </c>
      <c r="F5" s="25" t="s">
        <v>2</v>
      </c>
      <c r="G5" s="25" t="s">
        <v>3</v>
      </c>
      <c r="H5" s="25" t="s">
        <v>4</v>
      </c>
      <c r="I5" s="25" t="s">
        <v>162</v>
      </c>
      <c r="J5" s="25" t="s">
        <v>199</v>
      </c>
      <c r="K5" s="25" t="s">
        <v>200</v>
      </c>
      <c r="L5" s="25" t="s">
        <v>166</v>
      </c>
    </row>
    <row r="6" spans="2:12" ht="19.5" customHeight="1" thickTop="1" thickBot="1" x14ac:dyDescent="0.25">
      <c r="B6" s="15" t="s">
        <v>5</v>
      </c>
      <c r="C6" s="16" t="s">
        <v>6</v>
      </c>
      <c r="D6" s="17">
        <f>SUM(D7:D23)</f>
        <v>3282278831.039999</v>
      </c>
      <c r="E6" s="17">
        <f>SUM(E7:E23)</f>
        <v>3273146460</v>
      </c>
      <c r="F6" s="18">
        <f>SUM(F7:F23)</f>
        <v>3273146485.0399995</v>
      </c>
      <c r="G6" s="18">
        <f t="shared" ref="G6" si="0">+D6-E6</f>
        <v>9132371.0399990082</v>
      </c>
      <c r="H6" s="19">
        <f t="shared" ref="H6" si="1">+D6/E6-1</f>
        <v>2.7900893380734537E-3</v>
      </c>
      <c r="I6" s="29"/>
      <c r="J6" s="30"/>
      <c r="K6" s="30"/>
      <c r="L6" s="17">
        <f>SUM(L7:L23)</f>
        <v>3282278831.039999</v>
      </c>
    </row>
    <row r="7" spans="2:12" ht="145.5" outlineLevel="1" thickTop="1" thickBot="1" x14ac:dyDescent="0.25">
      <c r="B7" s="20" t="s">
        <v>7</v>
      </c>
      <c r="C7" s="21" t="s">
        <v>8</v>
      </c>
      <c r="D7" s="22">
        <v>2136404254.8000002</v>
      </c>
      <c r="E7" s="22">
        <v>2084188600</v>
      </c>
      <c r="F7" s="22">
        <v>2107188564.3599999</v>
      </c>
      <c r="G7" s="22">
        <f>+D7-E7</f>
        <v>52215654.800000191</v>
      </c>
      <c r="H7" s="23">
        <f>+D7/E7-1</f>
        <v>2.5053229251901676E-2</v>
      </c>
      <c r="I7" s="27" t="s">
        <v>171</v>
      </c>
      <c r="J7" s="27"/>
      <c r="K7" s="27"/>
      <c r="L7" s="22">
        <v>2136404254.8000002</v>
      </c>
    </row>
    <row r="8" spans="2:12" ht="14.25" outlineLevel="1" thickTop="1" thickBot="1" x14ac:dyDescent="0.25">
      <c r="B8" s="20" t="s">
        <v>9</v>
      </c>
      <c r="C8" s="21" t="s">
        <v>10</v>
      </c>
      <c r="D8" s="22">
        <v>500000</v>
      </c>
      <c r="E8" s="22">
        <v>500000</v>
      </c>
      <c r="F8" s="22">
        <v>500000</v>
      </c>
      <c r="G8" s="22">
        <f t="shared" ref="G8:G70" si="2">+D8-E8</f>
        <v>0</v>
      </c>
      <c r="H8" s="23">
        <f t="shared" ref="H8:H70" si="3">+D8/E8-1</f>
        <v>0</v>
      </c>
      <c r="I8" s="27"/>
      <c r="J8" s="27"/>
      <c r="K8" s="27"/>
      <c r="L8" s="22">
        <v>500000</v>
      </c>
    </row>
    <row r="9" spans="2:12" ht="37.5" outlineLevel="1" thickTop="1" thickBot="1" x14ac:dyDescent="0.25">
      <c r="B9" s="20" t="s">
        <v>11</v>
      </c>
      <c r="C9" s="21" t="s">
        <v>12</v>
      </c>
      <c r="D9" s="22">
        <v>10600000</v>
      </c>
      <c r="E9" s="22">
        <v>33600000</v>
      </c>
      <c r="F9" s="22">
        <v>10600000</v>
      </c>
      <c r="G9" s="22">
        <f t="shared" si="2"/>
        <v>-23000000</v>
      </c>
      <c r="H9" s="23">
        <f t="shared" si="3"/>
        <v>-0.68452380952380953</v>
      </c>
      <c r="I9" s="27" t="s">
        <v>172</v>
      </c>
      <c r="J9" s="27"/>
      <c r="K9" s="27"/>
      <c r="L9" s="22">
        <v>10600000</v>
      </c>
    </row>
    <row r="10" spans="2:12" ht="37.5" outlineLevel="1" thickTop="1" thickBot="1" x14ac:dyDescent="0.25">
      <c r="B10" s="20" t="s">
        <v>13</v>
      </c>
      <c r="C10" s="21" t="s">
        <v>14</v>
      </c>
      <c r="D10" s="22">
        <v>113056240.91999999</v>
      </c>
      <c r="E10" s="22">
        <v>110248776</v>
      </c>
      <c r="F10" s="22">
        <v>110248791</v>
      </c>
      <c r="G10" s="22">
        <f t="shared" si="2"/>
        <v>2807464.9199999869</v>
      </c>
      <c r="H10" s="23">
        <f t="shared" si="3"/>
        <v>2.5464817133207696E-2</v>
      </c>
      <c r="I10" s="27" t="s">
        <v>173</v>
      </c>
      <c r="J10" s="27"/>
      <c r="K10" s="27"/>
      <c r="L10" s="22">
        <v>113056240.91999999</v>
      </c>
    </row>
    <row r="11" spans="2:12" ht="37.5" outlineLevel="1" thickTop="1" thickBot="1" x14ac:dyDescent="0.25">
      <c r="B11" s="20" t="s">
        <v>15</v>
      </c>
      <c r="C11" s="21" t="s">
        <v>16</v>
      </c>
      <c r="D11" s="22">
        <v>48715031.039999999</v>
      </c>
      <c r="E11" s="22">
        <v>57004884</v>
      </c>
      <c r="F11" s="22">
        <v>57004885.560000002</v>
      </c>
      <c r="G11" s="22">
        <f t="shared" si="2"/>
        <v>-8289852.9600000009</v>
      </c>
      <c r="H11" s="23">
        <f t="shared" si="3"/>
        <v>-0.14542355633948845</v>
      </c>
      <c r="I11" s="27" t="s">
        <v>173</v>
      </c>
      <c r="J11" s="27"/>
      <c r="K11" s="27"/>
      <c r="L11" s="22">
        <v>48715031.039999999</v>
      </c>
    </row>
    <row r="12" spans="2:12" ht="37.5" outlineLevel="1" thickTop="1" thickBot="1" x14ac:dyDescent="0.25">
      <c r="B12" s="20" t="s">
        <v>17</v>
      </c>
      <c r="C12" s="21" t="s">
        <v>18</v>
      </c>
      <c r="D12" s="22">
        <v>191551803.23999998</v>
      </c>
      <c r="E12" s="22">
        <v>194881308</v>
      </c>
      <c r="F12" s="22">
        <v>194881339.47</v>
      </c>
      <c r="G12" s="22">
        <f t="shared" si="2"/>
        <v>-3329504.7600000203</v>
      </c>
      <c r="H12" s="23">
        <f t="shared" si="3"/>
        <v>-1.7084782497457485E-2</v>
      </c>
      <c r="I12" s="27" t="s">
        <v>173</v>
      </c>
      <c r="J12" s="27"/>
      <c r="K12" s="27"/>
      <c r="L12" s="22">
        <v>191551803.23999998</v>
      </c>
    </row>
    <row r="13" spans="2:12" ht="37.5" outlineLevel="1" thickTop="1" thickBot="1" x14ac:dyDescent="0.25">
      <c r="B13" s="20" t="s">
        <v>19</v>
      </c>
      <c r="C13" s="21" t="s">
        <v>20</v>
      </c>
      <c r="D13" s="22">
        <v>19581855.599999998</v>
      </c>
      <c r="E13" s="22">
        <v>23989128</v>
      </c>
      <c r="F13" s="22">
        <v>23989133.98</v>
      </c>
      <c r="G13" s="22">
        <f t="shared" si="2"/>
        <v>-4407272.4000000022</v>
      </c>
      <c r="H13" s="23">
        <f t="shared" si="3"/>
        <v>-0.18371957496746039</v>
      </c>
      <c r="I13" s="27" t="s">
        <v>173</v>
      </c>
      <c r="J13" s="27"/>
      <c r="K13" s="27"/>
      <c r="L13" s="22">
        <v>19581855.599999998</v>
      </c>
    </row>
    <row r="14" spans="2:12" ht="37.5" outlineLevel="1" thickTop="1" thickBot="1" x14ac:dyDescent="0.25">
      <c r="B14" s="20" t="s">
        <v>21</v>
      </c>
      <c r="C14" s="21" t="s">
        <v>22</v>
      </c>
      <c r="D14" s="22">
        <v>29916997.079999998</v>
      </c>
      <c r="E14" s="22">
        <v>29045628</v>
      </c>
      <c r="F14" s="22">
        <v>29045631.439999998</v>
      </c>
      <c r="G14" s="22">
        <f t="shared" si="2"/>
        <v>871369.07999999821</v>
      </c>
      <c r="H14" s="23">
        <f t="shared" si="3"/>
        <v>3.0000008262861311E-2</v>
      </c>
      <c r="I14" s="27" t="s">
        <v>173</v>
      </c>
      <c r="J14" s="27"/>
      <c r="K14" s="27"/>
      <c r="L14" s="22">
        <v>29916997.079999998</v>
      </c>
    </row>
    <row r="15" spans="2:12" ht="37.5" outlineLevel="1" thickTop="1" thickBot="1" x14ac:dyDescent="0.25">
      <c r="B15" s="20" t="s">
        <v>23</v>
      </c>
      <c r="C15" s="21" t="s">
        <v>24</v>
      </c>
      <c r="D15" s="22">
        <v>212519622.96000001</v>
      </c>
      <c r="E15" s="22">
        <v>216018384</v>
      </c>
      <c r="F15" s="22">
        <v>216318373.22999999</v>
      </c>
      <c r="G15" s="22">
        <f t="shared" si="2"/>
        <v>-3498761.0399999917</v>
      </c>
      <c r="H15" s="23">
        <f t="shared" si="3"/>
        <v>-1.6196589268068884E-2</v>
      </c>
      <c r="I15" s="27" t="s">
        <v>174</v>
      </c>
      <c r="J15" s="27"/>
      <c r="K15" s="27"/>
      <c r="L15" s="22">
        <v>212519622.96000001</v>
      </c>
    </row>
    <row r="16" spans="2:12" ht="37.5" outlineLevel="1" thickTop="1" thickBot="1" x14ac:dyDescent="0.25">
      <c r="B16" s="20" t="s">
        <v>25</v>
      </c>
      <c r="C16" s="21" t="s">
        <v>26</v>
      </c>
      <c r="D16" s="22">
        <v>11503120.68</v>
      </c>
      <c r="E16" s="22">
        <v>11692884</v>
      </c>
      <c r="F16" s="22">
        <v>11692885.060000001</v>
      </c>
      <c r="G16" s="22">
        <f t="shared" si="2"/>
        <v>-189763.3200000003</v>
      </c>
      <c r="H16" s="23">
        <f t="shared" si="3"/>
        <v>-1.6228957714794823E-2</v>
      </c>
      <c r="I16" s="27" t="s">
        <v>174</v>
      </c>
      <c r="J16" s="27"/>
      <c r="K16" s="27"/>
      <c r="L16" s="22">
        <v>11503120.68</v>
      </c>
    </row>
    <row r="17" spans="2:12" ht="37.5" outlineLevel="1" thickTop="1" thickBot="1" x14ac:dyDescent="0.25">
      <c r="B17" s="20" t="s">
        <v>27</v>
      </c>
      <c r="C17" s="21" t="s">
        <v>28</v>
      </c>
      <c r="D17" s="22">
        <v>34479351.239999995</v>
      </c>
      <c r="E17" s="22">
        <v>35078652</v>
      </c>
      <c r="F17" s="22">
        <v>35078655.539999999</v>
      </c>
      <c r="G17" s="22">
        <f t="shared" si="2"/>
        <v>-599300.76000000536</v>
      </c>
      <c r="H17" s="23">
        <f t="shared" si="3"/>
        <v>-1.7084486598858084E-2</v>
      </c>
      <c r="I17" s="27" t="s">
        <v>174</v>
      </c>
      <c r="J17" s="27"/>
      <c r="K17" s="27"/>
      <c r="L17" s="22">
        <v>34479351.239999995</v>
      </c>
    </row>
    <row r="18" spans="2:12" ht="37.5" outlineLevel="1" thickTop="1" thickBot="1" x14ac:dyDescent="0.25">
      <c r="B18" s="20" t="s">
        <v>29</v>
      </c>
      <c r="C18" s="21" t="s">
        <v>30</v>
      </c>
      <c r="D18" s="22">
        <v>114879638.64000002</v>
      </c>
      <c r="E18" s="22">
        <v>115428840</v>
      </c>
      <c r="F18" s="22">
        <v>116928849.86</v>
      </c>
      <c r="G18" s="22">
        <f t="shared" si="2"/>
        <v>-549201.3599999845</v>
      </c>
      <c r="H18" s="23">
        <f t="shared" si="3"/>
        <v>-4.7579215038459077E-3</v>
      </c>
      <c r="I18" s="27" t="s">
        <v>174</v>
      </c>
      <c r="J18" s="27"/>
      <c r="K18" s="27"/>
      <c r="L18" s="22">
        <v>114879638.64000002</v>
      </c>
    </row>
    <row r="19" spans="2:12" ht="37.5" outlineLevel="1" thickTop="1" thickBot="1" x14ac:dyDescent="0.25">
      <c r="B19" s="20" t="s">
        <v>31</v>
      </c>
      <c r="C19" s="21" t="s">
        <v>32</v>
      </c>
      <c r="D19" s="22">
        <v>11503120.68</v>
      </c>
      <c r="E19" s="22">
        <v>11692884</v>
      </c>
      <c r="F19" s="22">
        <v>11692885.060000001</v>
      </c>
      <c r="G19" s="22">
        <f t="shared" si="2"/>
        <v>-189763.3200000003</v>
      </c>
      <c r="H19" s="23">
        <f t="shared" si="3"/>
        <v>-1.6228957714794823E-2</v>
      </c>
      <c r="I19" s="27" t="s">
        <v>174</v>
      </c>
      <c r="J19" s="27"/>
      <c r="K19" s="27"/>
      <c r="L19" s="22">
        <v>11503120.68</v>
      </c>
    </row>
    <row r="20" spans="2:12" ht="37.5" outlineLevel="1" thickTop="1" thickBot="1" x14ac:dyDescent="0.25">
      <c r="B20" s="20" t="s">
        <v>33</v>
      </c>
      <c r="C20" s="21" t="s">
        <v>34</v>
      </c>
      <c r="D20" s="22">
        <v>122546121.35999998</v>
      </c>
      <c r="E20" s="22">
        <v>122775300</v>
      </c>
      <c r="F20" s="22">
        <v>122775293.00999999</v>
      </c>
      <c r="G20" s="22">
        <f t="shared" si="2"/>
        <v>-229178.6400000155</v>
      </c>
      <c r="H20" s="23">
        <f t="shared" si="3"/>
        <v>-1.8666510283421589E-3</v>
      </c>
      <c r="I20" s="27" t="s">
        <v>175</v>
      </c>
      <c r="J20" s="27"/>
      <c r="K20" s="27"/>
      <c r="L20" s="22">
        <v>122546121.35999998</v>
      </c>
    </row>
    <row r="21" spans="2:12" ht="37.5" outlineLevel="1" thickTop="1" thickBot="1" x14ac:dyDescent="0.25">
      <c r="B21" s="20" t="s">
        <v>35</v>
      </c>
      <c r="C21" s="21" t="s">
        <v>36</v>
      </c>
      <c r="D21" s="22">
        <v>67937726.519999996</v>
      </c>
      <c r="E21" s="22">
        <v>67876392</v>
      </c>
      <c r="F21" s="22">
        <v>65476387.159999996</v>
      </c>
      <c r="G21" s="22">
        <f t="shared" si="2"/>
        <v>61334.519999995828</v>
      </c>
      <c r="H21" s="23">
        <f t="shared" si="3"/>
        <v>9.0362080530148603E-4</v>
      </c>
      <c r="I21" s="27" t="s">
        <v>175</v>
      </c>
      <c r="J21" s="27"/>
      <c r="K21" s="27"/>
      <c r="L21" s="22">
        <v>67937726.519999996</v>
      </c>
    </row>
    <row r="22" spans="2:12" ht="37.5" outlineLevel="1" thickTop="1" thickBot="1" x14ac:dyDescent="0.25">
      <c r="B22" s="20" t="s">
        <v>37</v>
      </c>
      <c r="C22" s="21" t="s">
        <v>38</v>
      </c>
      <c r="D22" s="22">
        <v>34427847.239999995</v>
      </c>
      <c r="E22" s="22">
        <v>35028648</v>
      </c>
      <c r="F22" s="22">
        <v>35078655.660000004</v>
      </c>
      <c r="G22" s="22">
        <f t="shared" si="2"/>
        <v>-600800.76000000536</v>
      </c>
      <c r="H22" s="23">
        <f t="shared" si="3"/>
        <v>-1.7151697090907025E-2</v>
      </c>
      <c r="I22" s="27" t="s">
        <v>175</v>
      </c>
      <c r="J22" s="27"/>
      <c r="K22" s="27"/>
      <c r="L22" s="22">
        <v>34427847.239999995</v>
      </c>
    </row>
    <row r="23" spans="2:12" ht="37.5" outlineLevel="1" thickTop="1" thickBot="1" x14ac:dyDescent="0.25">
      <c r="B23" s="20" t="s">
        <v>39</v>
      </c>
      <c r="C23" s="21" t="s">
        <v>40</v>
      </c>
      <c r="D23" s="22">
        <v>122156099.03999999</v>
      </c>
      <c r="E23" s="22">
        <v>124096152</v>
      </c>
      <c r="F23" s="22">
        <v>124646154.65000001</v>
      </c>
      <c r="G23" s="22">
        <f t="shared" si="2"/>
        <v>-1940052.9600000083</v>
      </c>
      <c r="H23" s="23">
        <f t="shared" si="3"/>
        <v>-1.5633465895058651E-2</v>
      </c>
      <c r="I23" s="27" t="s">
        <v>175</v>
      </c>
      <c r="J23" s="27"/>
      <c r="K23" s="27"/>
      <c r="L23" s="22">
        <v>122156099.03999999</v>
      </c>
    </row>
    <row r="24" spans="2:12" ht="19.5" customHeight="1" thickTop="1" thickBot="1" x14ac:dyDescent="0.25">
      <c r="B24" s="15">
        <v>1</v>
      </c>
      <c r="C24" s="16" t="s">
        <v>41</v>
      </c>
      <c r="D24" s="17">
        <f>SUM(D25:D54)</f>
        <v>2291592709.9299998</v>
      </c>
      <c r="E24" s="17">
        <f>SUM(E25:E54)</f>
        <v>2193367080.3200002</v>
      </c>
      <c r="F24" s="18">
        <f>SUM(F25:F54)</f>
        <v>2202038289.3899999</v>
      </c>
      <c r="G24" s="18">
        <f t="shared" si="2"/>
        <v>98225629.609999657</v>
      </c>
      <c r="H24" s="19">
        <f t="shared" si="3"/>
        <v>4.4783032667595757E-2</v>
      </c>
      <c r="I24" s="29"/>
      <c r="J24" s="29"/>
      <c r="K24" s="29"/>
      <c r="L24" s="17">
        <f>SUM(L25:L54)</f>
        <v>2291592709.9299998</v>
      </c>
    </row>
    <row r="25" spans="2:12" ht="14.25" hidden="1" outlineLevel="1" thickTop="1" thickBot="1" x14ac:dyDescent="0.25">
      <c r="B25" s="20" t="s">
        <v>122</v>
      </c>
      <c r="C25" s="21" t="s">
        <v>123</v>
      </c>
      <c r="D25" s="22">
        <v>0</v>
      </c>
      <c r="E25" s="22">
        <v>0</v>
      </c>
      <c r="F25" s="22">
        <v>0</v>
      </c>
      <c r="G25" s="22">
        <f t="shared" si="2"/>
        <v>0</v>
      </c>
      <c r="H25" s="23" t="e">
        <f t="shared" si="3"/>
        <v>#DIV/0!</v>
      </c>
      <c r="I25" s="27"/>
      <c r="J25" s="27"/>
      <c r="K25" s="27"/>
      <c r="L25" s="22">
        <v>0</v>
      </c>
    </row>
    <row r="26" spans="2:12" ht="14.25" outlineLevel="1" thickTop="1" thickBot="1" x14ac:dyDescent="0.25">
      <c r="B26" s="20" t="s">
        <v>42</v>
      </c>
      <c r="C26" s="21" t="s">
        <v>43</v>
      </c>
      <c r="D26" s="22">
        <v>300000</v>
      </c>
      <c r="E26" s="22">
        <v>380000</v>
      </c>
      <c r="F26" s="22">
        <v>80000</v>
      </c>
      <c r="G26" s="22">
        <f t="shared" si="2"/>
        <v>-80000</v>
      </c>
      <c r="H26" s="23">
        <f t="shared" si="3"/>
        <v>-0.21052631578947367</v>
      </c>
      <c r="I26" s="27"/>
      <c r="J26" s="27"/>
      <c r="K26" s="27"/>
      <c r="L26" s="22">
        <v>300000</v>
      </c>
    </row>
    <row r="27" spans="2:12" ht="37.5" outlineLevel="1" thickTop="1" thickBot="1" x14ac:dyDescent="0.25">
      <c r="B27" s="20" t="s">
        <v>124</v>
      </c>
      <c r="C27" s="21" t="s">
        <v>125</v>
      </c>
      <c r="D27" s="22">
        <v>3000000</v>
      </c>
      <c r="E27" s="22">
        <v>4000000</v>
      </c>
      <c r="F27" s="22">
        <v>4800000</v>
      </c>
      <c r="G27" s="22">
        <f t="shared" si="2"/>
        <v>-1000000</v>
      </c>
      <c r="H27" s="23">
        <f t="shared" si="3"/>
        <v>-0.25</v>
      </c>
      <c r="I27" s="27" t="s">
        <v>176</v>
      </c>
      <c r="J27" s="27"/>
      <c r="K27" s="27"/>
      <c r="L27" s="22">
        <v>3000000</v>
      </c>
    </row>
    <row r="28" spans="2:12" ht="14.25" hidden="1" outlineLevel="1" thickTop="1" thickBot="1" x14ac:dyDescent="0.25">
      <c r="B28" s="20" t="s">
        <v>112</v>
      </c>
      <c r="C28" s="21" t="s">
        <v>113</v>
      </c>
      <c r="D28" s="22">
        <v>0</v>
      </c>
      <c r="E28" s="22">
        <v>0</v>
      </c>
      <c r="F28" s="22">
        <v>0</v>
      </c>
      <c r="G28" s="22">
        <f t="shared" si="2"/>
        <v>0</v>
      </c>
      <c r="H28" s="23" t="e">
        <f t="shared" si="3"/>
        <v>#DIV/0!</v>
      </c>
      <c r="I28" s="27"/>
      <c r="J28" s="27"/>
      <c r="K28" s="27"/>
      <c r="L28" s="22">
        <v>0</v>
      </c>
    </row>
    <row r="29" spans="2:12" ht="49.5" outlineLevel="1" thickTop="1" thickBot="1" x14ac:dyDescent="0.25">
      <c r="B29" s="20" t="s">
        <v>44</v>
      </c>
      <c r="C29" s="21" t="s">
        <v>45</v>
      </c>
      <c r="D29" s="22">
        <v>30000000</v>
      </c>
      <c r="E29" s="22">
        <v>35000000</v>
      </c>
      <c r="F29" s="22">
        <v>36000000</v>
      </c>
      <c r="G29" s="22">
        <f t="shared" si="2"/>
        <v>-5000000</v>
      </c>
      <c r="H29" s="23">
        <f t="shared" si="3"/>
        <v>-0.1428571428571429</v>
      </c>
      <c r="I29" s="27" t="s">
        <v>177</v>
      </c>
      <c r="J29" s="27"/>
      <c r="K29" s="27"/>
      <c r="L29" s="22">
        <v>30000000</v>
      </c>
    </row>
    <row r="30" spans="2:12" ht="14.25" outlineLevel="1" thickTop="1" thickBot="1" x14ac:dyDescent="0.25">
      <c r="B30" s="20" t="s">
        <v>114</v>
      </c>
      <c r="C30" s="21" t="s">
        <v>115</v>
      </c>
      <c r="D30" s="22">
        <v>450000</v>
      </c>
      <c r="E30" s="22">
        <v>450000</v>
      </c>
      <c r="F30" s="22">
        <v>500000</v>
      </c>
      <c r="G30" s="22">
        <f t="shared" si="2"/>
        <v>0</v>
      </c>
      <c r="H30" s="23">
        <f t="shared" si="3"/>
        <v>0</v>
      </c>
      <c r="I30" s="27"/>
      <c r="J30" s="27"/>
      <c r="K30" s="27"/>
      <c r="L30" s="22">
        <v>450000</v>
      </c>
    </row>
    <row r="31" spans="2:12" ht="73.5" outlineLevel="1" thickTop="1" thickBot="1" x14ac:dyDescent="0.25">
      <c r="B31" s="20" t="s">
        <v>46</v>
      </c>
      <c r="C31" s="21" t="s">
        <v>47</v>
      </c>
      <c r="D31" s="22">
        <v>60297700</v>
      </c>
      <c r="E31" s="22">
        <v>59941438.600000001</v>
      </c>
      <c r="F31" s="22">
        <v>37366000</v>
      </c>
      <c r="G31" s="22">
        <f t="shared" si="2"/>
        <v>356261.39999999851</v>
      </c>
      <c r="H31" s="23">
        <f t="shared" si="3"/>
        <v>5.9434909858837592E-3</v>
      </c>
      <c r="I31" s="27" t="s">
        <v>178</v>
      </c>
      <c r="J31" s="27"/>
      <c r="K31" s="27"/>
      <c r="L31" s="22">
        <v>60297700</v>
      </c>
    </row>
    <row r="32" spans="2:12" ht="25.5" outlineLevel="1" thickTop="1" thickBot="1" x14ac:dyDescent="0.25">
      <c r="B32" s="20" t="s">
        <v>126</v>
      </c>
      <c r="C32" s="21" t="s">
        <v>127</v>
      </c>
      <c r="D32" s="22">
        <v>0</v>
      </c>
      <c r="E32" s="22">
        <v>1198704</v>
      </c>
      <c r="F32" s="22">
        <v>1200000</v>
      </c>
      <c r="G32" s="22">
        <f t="shared" si="2"/>
        <v>-1198704</v>
      </c>
      <c r="H32" s="23">
        <f t="shared" si="3"/>
        <v>-1</v>
      </c>
      <c r="I32" s="27" t="s">
        <v>179</v>
      </c>
      <c r="J32" s="27"/>
      <c r="K32" s="27"/>
      <c r="L32" s="22">
        <v>0</v>
      </c>
    </row>
    <row r="33" spans="2:12" ht="14.25" outlineLevel="1" thickTop="1" thickBot="1" x14ac:dyDescent="0.25">
      <c r="B33" s="20" t="s">
        <v>116</v>
      </c>
      <c r="C33" s="21" t="s">
        <v>117</v>
      </c>
      <c r="D33" s="22">
        <v>3000000</v>
      </c>
      <c r="E33" s="22">
        <v>5000000</v>
      </c>
      <c r="F33" s="22">
        <v>5000000</v>
      </c>
      <c r="G33" s="22">
        <f t="shared" si="2"/>
        <v>-2000000</v>
      </c>
      <c r="H33" s="23">
        <f t="shared" si="3"/>
        <v>-0.4</v>
      </c>
      <c r="I33" s="27"/>
      <c r="J33" s="27"/>
      <c r="K33" s="27"/>
      <c r="L33" s="22">
        <v>3000000</v>
      </c>
    </row>
    <row r="34" spans="2:12" ht="25.5" outlineLevel="1" thickTop="1" thickBot="1" x14ac:dyDescent="0.25">
      <c r="B34" s="20" t="s">
        <v>128</v>
      </c>
      <c r="C34" s="21" t="s">
        <v>129</v>
      </c>
      <c r="D34" s="22">
        <v>29200000</v>
      </c>
      <c r="E34" s="22">
        <v>47200000</v>
      </c>
      <c r="F34" s="22">
        <v>65944773.5</v>
      </c>
      <c r="G34" s="22">
        <f t="shared" si="2"/>
        <v>-18000000</v>
      </c>
      <c r="H34" s="23">
        <f t="shared" si="3"/>
        <v>-0.38135593220338981</v>
      </c>
      <c r="I34" s="27" t="s">
        <v>180</v>
      </c>
      <c r="J34" s="27"/>
      <c r="K34" s="27"/>
      <c r="L34" s="22">
        <v>29200000</v>
      </c>
    </row>
    <row r="35" spans="2:12" ht="97.5" outlineLevel="1" thickTop="1" thickBot="1" x14ac:dyDescent="0.25">
      <c r="B35" s="20" t="s">
        <v>48</v>
      </c>
      <c r="C35" s="21" t="s">
        <v>49</v>
      </c>
      <c r="D35" s="22">
        <v>66800000</v>
      </c>
      <c r="E35" s="22">
        <v>62925000</v>
      </c>
      <c r="F35" s="22">
        <v>45955000</v>
      </c>
      <c r="G35" s="22">
        <f t="shared" si="2"/>
        <v>3875000</v>
      </c>
      <c r="H35" s="23">
        <f t="shared" si="3"/>
        <v>6.1581247516885096E-2</v>
      </c>
      <c r="I35" s="27" t="s">
        <v>181</v>
      </c>
      <c r="J35" s="27" t="s">
        <v>202</v>
      </c>
      <c r="K35" s="27" t="s">
        <v>207</v>
      </c>
      <c r="L35" s="22">
        <v>66800000</v>
      </c>
    </row>
    <row r="36" spans="2:12" ht="85.5" outlineLevel="1" thickTop="1" thickBot="1" x14ac:dyDescent="0.25">
      <c r="B36" s="20" t="s">
        <v>48</v>
      </c>
      <c r="C36" s="21" t="s">
        <v>130</v>
      </c>
      <c r="D36" s="22">
        <v>441783745</v>
      </c>
      <c r="E36" s="22">
        <v>376485654.52999997</v>
      </c>
      <c r="F36" s="22">
        <v>373097172</v>
      </c>
      <c r="G36" s="22">
        <f t="shared" si="2"/>
        <v>65298090.470000029</v>
      </c>
      <c r="H36" s="23">
        <f t="shared" si="3"/>
        <v>0.17344111172447563</v>
      </c>
      <c r="I36" s="27" t="s">
        <v>164</v>
      </c>
      <c r="J36" s="27" t="s">
        <v>202</v>
      </c>
      <c r="K36" s="27" t="s">
        <v>203</v>
      </c>
      <c r="L36" s="22">
        <v>441783745</v>
      </c>
    </row>
    <row r="37" spans="2:12" ht="85.5" outlineLevel="1" thickTop="1" thickBot="1" x14ac:dyDescent="0.25">
      <c r="B37" s="20" t="s">
        <v>131</v>
      </c>
      <c r="C37" s="21" t="s">
        <v>132</v>
      </c>
      <c r="D37" s="22">
        <v>947918756</v>
      </c>
      <c r="E37" s="22">
        <v>950701841.48000002</v>
      </c>
      <c r="F37" s="22">
        <v>1002150000</v>
      </c>
      <c r="G37" s="22">
        <f t="shared" si="2"/>
        <v>-2783085.4800000191</v>
      </c>
      <c r="H37" s="23">
        <f t="shared" si="3"/>
        <v>-2.9274009564002057E-3</v>
      </c>
      <c r="I37" s="27" t="s">
        <v>182</v>
      </c>
      <c r="J37" s="27" t="s">
        <v>202</v>
      </c>
      <c r="K37" s="27" t="s">
        <v>204</v>
      </c>
      <c r="L37" s="22">
        <v>947918756</v>
      </c>
    </row>
    <row r="38" spans="2:12" ht="145.5" outlineLevel="1" thickTop="1" thickBot="1" x14ac:dyDescent="0.25">
      <c r="B38" s="20" t="s">
        <v>133</v>
      </c>
      <c r="C38" s="21" t="s">
        <v>134</v>
      </c>
      <c r="D38" s="22">
        <v>5500000</v>
      </c>
      <c r="E38" s="22">
        <v>1500000</v>
      </c>
      <c r="F38" s="22">
        <v>2400000</v>
      </c>
      <c r="G38" s="22">
        <f t="shared" si="2"/>
        <v>4000000</v>
      </c>
      <c r="H38" s="23">
        <f t="shared" si="3"/>
        <v>2.6666666666666665</v>
      </c>
      <c r="I38" s="27" t="s">
        <v>183</v>
      </c>
      <c r="J38" s="27" t="s">
        <v>202</v>
      </c>
      <c r="K38" s="32" t="s">
        <v>208</v>
      </c>
      <c r="L38" s="22">
        <v>5500000</v>
      </c>
    </row>
    <row r="39" spans="2:12" ht="109.5" outlineLevel="1" thickTop="1" thickBot="1" x14ac:dyDescent="0.25">
      <c r="B39" s="20" t="s">
        <v>50</v>
      </c>
      <c r="C39" s="21" t="s">
        <v>51</v>
      </c>
      <c r="D39" s="22">
        <v>606351584</v>
      </c>
      <c r="E39" s="22">
        <v>551093516.77999997</v>
      </c>
      <c r="F39" s="22">
        <v>527974419</v>
      </c>
      <c r="G39" s="22">
        <f t="shared" si="2"/>
        <v>55258067.220000029</v>
      </c>
      <c r="H39" s="23">
        <f t="shared" si="3"/>
        <v>0.10026985536478272</v>
      </c>
      <c r="I39" s="27" t="s">
        <v>184</v>
      </c>
      <c r="J39" s="27" t="s">
        <v>202</v>
      </c>
      <c r="K39" s="27" t="s">
        <v>206</v>
      </c>
      <c r="L39" s="22">
        <v>606351584</v>
      </c>
    </row>
    <row r="40" spans="2:12" ht="73.5" outlineLevel="1" thickTop="1" thickBot="1" x14ac:dyDescent="0.25">
      <c r="B40" s="20" t="s">
        <v>52</v>
      </c>
      <c r="C40" s="21" t="s">
        <v>53</v>
      </c>
      <c r="D40" s="22">
        <v>4000000</v>
      </c>
      <c r="E40" s="22">
        <v>4500000</v>
      </c>
      <c r="F40" s="22">
        <v>5100000</v>
      </c>
      <c r="G40" s="22">
        <f t="shared" si="2"/>
        <v>-500000</v>
      </c>
      <c r="H40" s="23">
        <f t="shared" si="3"/>
        <v>-0.11111111111111116</v>
      </c>
      <c r="I40" s="27" t="s">
        <v>185</v>
      </c>
      <c r="J40" s="27"/>
      <c r="K40" s="27"/>
      <c r="L40" s="22">
        <v>4000000</v>
      </c>
    </row>
    <row r="41" spans="2:12" ht="37.5" outlineLevel="1" thickTop="1" thickBot="1" x14ac:dyDescent="0.25">
      <c r="B41" s="20" t="s">
        <v>54</v>
      </c>
      <c r="C41" s="21" t="s">
        <v>55</v>
      </c>
      <c r="D41" s="22">
        <v>550000</v>
      </c>
      <c r="E41" s="22">
        <v>550000</v>
      </c>
      <c r="F41" s="22">
        <v>550000</v>
      </c>
      <c r="G41" s="22">
        <f t="shared" si="2"/>
        <v>0</v>
      </c>
      <c r="H41" s="23">
        <f t="shared" si="3"/>
        <v>0</v>
      </c>
      <c r="I41" s="27" t="s">
        <v>186</v>
      </c>
      <c r="J41" s="27"/>
      <c r="K41" s="27"/>
      <c r="L41" s="22">
        <v>550000</v>
      </c>
    </row>
    <row r="42" spans="2:12" ht="37.5" outlineLevel="1" thickTop="1" thickBot="1" x14ac:dyDescent="0.25">
      <c r="B42" s="20" t="s">
        <v>56</v>
      </c>
      <c r="C42" s="21" t="s">
        <v>57</v>
      </c>
      <c r="D42" s="22">
        <v>6000000</v>
      </c>
      <c r="E42" s="22">
        <v>6000000</v>
      </c>
      <c r="F42" s="22">
        <v>6000000</v>
      </c>
      <c r="G42" s="22">
        <f t="shared" si="2"/>
        <v>0</v>
      </c>
      <c r="H42" s="23">
        <f t="shared" si="3"/>
        <v>0</v>
      </c>
      <c r="I42" s="28" t="s">
        <v>187</v>
      </c>
      <c r="J42" s="28"/>
      <c r="K42" s="28"/>
      <c r="L42" s="22">
        <v>6000000</v>
      </c>
    </row>
    <row r="43" spans="2:12" ht="37.5" outlineLevel="1" thickTop="1" thickBot="1" x14ac:dyDescent="0.25">
      <c r="B43" s="20" t="s">
        <v>58</v>
      </c>
      <c r="C43" s="21" t="s">
        <v>59</v>
      </c>
      <c r="D43" s="22">
        <v>5800000</v>
      </c>
      <c r="E43" s="22">
        <v>5800000</v>
      </c>
      <c r="F43" s="22">
        <v>5800000</v>
      </c>
      <c r="G43" s="22">
        <f t="shared" si="2"/>
        <v>0</v>
      </c>
      <c r="H43" s="23">
        <f t="shared" si="3"/>
        <v>0</v>
      </c>
      <c r="I43" s="28" t="s">
        <v>187</v>
      </c>
      <c r="J43" s="28"/>
      <c r="K43" s="28"/>
      <c r="L43" s="22">
        <v>5800000</v>
      </c>
    </row>
    <row r="44" spans="2:12" ht="14.25" hidden="1" outlineLevel="1" thickTop="1" thickBot="1" x14ac:dyDescent="0.25">
      <c r="B44" s="20" t="s">
        <v>135</v>
      </c>
      <c r="C44" s="21" t="s">
        <v>136</v>
      </c>
      <c r="D44" s="22">
        <v>0</v>
      </c>
      <c r="E44" s="22">
        <v>0</v>
      </c>
      <c r="F44" s="22">
        <v>240000</v>
      </c>
      <c r="G44" s="22">
        <f t="shared" si="2"/>
        <v>0</v>
      </c>
      <c r="H44" s="23" t="e">
        <f t="shared" si="3"/>
        <v>#DIV/0!</v>
      </c>
      <c r="I44" s="27"/>
      <c r="J44" s="27"/>
      <c r="K44" s="27"/>
      <c r="L44" s="22">
        <v>0</v>
      </c>
    </row>
    <row r="45" spans="2:12" ht="37.5" outlineLevel="1" thickTop="1" thickBot="1" x14ac:dyDescent="0.25">
      <c r="B45" s="20" t="s">
        <v>60</v>
      </c>
      <c r="C45" s="21" t="s">
        <v>61</v>
      </c>
      <c r="D45" s="22">
        <v>77540924.930000007</v>
      </c>
      <c r="E45" s="22">
        <v>77540924.930000007</v>
      </c>
      <c r="F45" s="22">
        <v>77540924.890000001</v>
      </c>
      <c r="G45" s="22">
        <f t="shared" si="2"/>
        <v>0</v>
      </c>
      <c r="H45" s="23">
        <f t="shared" si="3"/>
        <v>0</v>
      </c>
      <c r="I45" s="27" t="s">
        <v>188</v>
      </c>
      <c r="J45" s="27"/>
      <c r="K45" s="27"/>
      <c r="L45" s="22">
        <v>77540924.930000007</v>
      </c>
    </row>
    <row r="46" spans="2:12" ht="14.25" outlineLevel="1" thickTop="1" thickBot="1" x14ac:dyDescent="0.25">
      <c r="B46" s="20" t="s">
        <v>137</v>
      </c>
      <c r="C46" s="21" t="s">
        <v>138</v>
      </c>
      <c r="D46" s="22">
        <v>500000</v>
      </c>
      <c r="E46" s="22">
        <v>500000</v>
      </c>
      <c r="F46" s="22">
        <v>1000000</v>
      </c>
      <c r="G46" s="22">
        <f t="shared" si="2"/>
        <v>0</v>
      </c>
      <c r="H46" s="23">
        <f t="shared" si="3"/>
        <v>0</v>
      </c>
      <c r="I46" s="27"/>
      <c r="J46" s="27"/>
      <c r="K46" s="27"/>
      <c r="L46" s="22">
        <v>500000</v>
      </c>
    </row>
    <row r="47" spans="2:12" ht="25.5" hidden="1" outlineLevel="1" thickTop="1" thickBot="1" x14ac:dyDescent="0.25">
      <c r="B47" s="20" t="s">
        <v>139</v>
      </c>
      <c r="C47" s="21" t="s">
        <v>140</v>
      </c>
      <c r="D47" s="22">
        <v>0</v>
      </c>
      <c r="E47" s="22">
        <v>0</v>
      </c>
      <c r="F47" s="22">
        <v>540000</v>
      </c>
      <c r="G47" s="22">
        <f t="shared" si="2"/>
        <v>0</v>
      </c>
      <c r="H47" s="23" t="e">
        <f t="shared" si="3"/>
        <v>#DIV/0!</v>
      </c>
      <c r="I47" s="27" t="s">
        <v>163</v>
      </c>
      <c r="J47" s="27"/>
      <c r="K47" s="27"/>
      <c r="L47" s="22">
        <v>0</v>
      </c>
    </row>
    <row r="48" spans="2:12" ht="14.25" hidden="1" outlineLevel="1" thickTop="1" thickBot="1" x14ac:dyDescent="0.25">
      <c r="B48" s="20" t="s">
        <v>141</v>
      </c>
      <c r="C48" s="21" t="s">
        <v>142</v>
      </c>
      <c r="D48" s="22">
        <v>0</v>
      </c>
      <c r="E48" s="22">
        <v>0</v>
      </c>
      <c r="F48" s="22">
        <v>0</v>
      </c>
      <c r="G48" s="22">
        <f t="shared" si="2"/>
        <v>0</v>
      </c>
      <c r="H48" s="23" t="e">
        <f t="shared" si="3"/>
        <v>#DIV/0!</v>
      </c>
      <c r="I48" s="27"/>
      <c r="J48" s="27"/>
      <c r="K48" s="27"/>
      <c r="L48" s="22">
        <v>0</v>
      </c>
    </row>
    <row r="49" spans="2:12" ht="14.25" outlineLevel="1" thickTop="1" thickBot="1" x14ac:dyDescent="0.25">
      <c r="B49" s="20" t="s">
        <v>62</v>
      </c>
      <c r="C49" s="21" t="s">
        <v>63</v>
      </c>
      <c r="D49" s="22">
        <v>500000</v>
      </c>
      <c r="E49" s="22">
        <v>500000</v>
      </c>
      <c r="F49" s="22">
        <v>600000</v>
      </c>
      <c r="G49" s="22">
        <f t="shared" si="2"/>
        <v>0</v>
      </c>
      <c r="H49" s="23">
        <f t="shared" si="3"/>
        <v>0</v>
      </c>
      <c r="I49" s="27"/>
      <c r="J49" s="27"/>
      <c r="K49" s="27"/>
      <c r="L49" s="22">
        <v>500000</v>
      </c>
    </row>
    <row r="50" spans="2:12" ht="14.25" outlineLevel="1" thickTop="1" thickBot="1" x14ac:dyDescent="0.25">
      <c r="B50" s="20" t="s">
        <v>64</v>
      </c>
      <c r="C50" s="21" t="s">
        <v>65</v>
      </c>
      <c r="D50" s="22">
        <v>1000000</v>
      </c>
      <c r="E50" s="22">
        <v>1000000</v>
      </c>
      <c r="F50" s="22">
        <v>1000000</v>
      </c>
      <c r="G50" s="22">
        <f t="shared" si="2"/>
        <v>0</v>
      </c>
      <c r="H50" s="23">
        <f t="shared" si="3"/>
        <v>0</v>
      </c>
      <c r="I50" s="27"/>
      <c r="J50" s="27"/>
      <c r="K50" s="27"/>
      <c r="L50" s="22">
        <v>1000000</v>
      </c>
    </row>
    <row r="51" spans="2:12" ht="24" hidden="1" outlineLevel="1" thickTop="1" thickBot="1" x14ac:dyDescent="0.25">
      <c r="B51" s="20" t="s">
        <v>143</v>
      </c>
      <c r="C51" s="21" t="s">
        <v>144</v>
      </c>
      <c r="D51" s="22">
        <v>0</v>
      </c>
      <c r="E51" s="22">
        <v>0</v>
      </c>
      <c r="F51" s="22">
        <v>0</v>
      </c>
      <c r="G51" s="22">
        <f t="shared" si="2"/>
        <v>0</v>
      </c>
      <c r="H51" s="23" t="e">
        <f t="shared" si="3"/>
        <v>#DIV/0!</v>
      </c>
      <c r="I51" s="27"/>
      <c r="J51" s="27"/>
      <c r="K51" s="27"/>
      <c r="L51" s="22">
        <v>0</v>
      </c>
    </row>
    <row r="52" spans="2:12" ht="14.25" outlineLevel="1" thickTop="1" thickBot="1" x14ac:dyDescent="0.25">
      <c r="B52" s="20" t="s">
        <v>66</v>
      </c>
      <c r="C52" s="21" t="s">
        <v>67</v>
      </c>
      <c r="D52" s="22">
        <v>1000000</v>
      </c>
      <c r="E52" s="22">
        <v>1000000</v>
      </c>
      <c r="F52" s="22">
        <v>1100000</v>
      </c>
      <c r="G52" s="22">
        <f t="shared" si="2"/>
        <v>0</v>
      </c>
      <c r="H52" s="23">
        <f t="shared" si="3"/>
        <v>0</v>
      </c>
      <c r="I52" s="27"/>
      <c r="J52" s="27"/>
      <c r="K52" s="27"/>
      <c r="L52" s="22">
        <v>1000000</v>
      </c>
    </row>
    <row r="53" spans="2:12" ht="14.25" outlineLevel="1" thickTop="1" thickBot="1" x14ac:dyDescent="0.25">
      <c r="B53" s="20" t="s">
        <v>68</v>
      </c>
      <c r="C53" s="21" t="s">
        <v>69</v>
      </c>
      <c r="D53" s="22">
        <v>100000</v>
      </c>
      <c r="E53" s="22">
        <v>100000</v>
      </c>
      <c r="F53" s="22">
        <v>100000</v>
      </c>
      <c r="G53" s="22">
        <f t="shared" si="2"/>
        <v>0</v>
      </c>
      <c r="H53" s="23">
        <f t="shared" si="3"/>
        <v>0</v>
      </c>
      <c r="I53" s="27"/>
      <c r="J53" s="27"/>
      <c r="K53" s="27"/>
      <c r="L53" s="22">
        <v>100000</v>
      </c>
    </row>
    <row r="54" spans="2:12" ht="19.5" hidden="1" customHeight="1" outlineLevel="1" thickTop="1" thickBot="1" x14ac:dyDescent="0.25">
      <c r="B54" s="20" t="s">
        <v>70</v>
      </c>
      <c r="C54" s="21" t="s">
        <v>71</v>
      </c>
      <c r="D54" s="22">
        <v>0</v>
      </c>
      <c r="E54" s="22">
        <v>0</v>
      </c>
      <c r="F54" s="22">
        <v>0</v>
      </c>
      <c r="G54" s="22">
        <f t="shared" si="2"/>
        <v>0</v>
      </c>
      <c r="H54" s="23" t="e">
        <f t="shared" si="3"/>
        <v>#DIV/0!</v>
      </c>
      <c r="I54" s="27"/>
      <c r="J54" s="27"/>
      <c r="K54" s="27"/>
      <c r="L54" s="22">
        <v>0</v>
      </c>
    </row>
    <row r="55" spans="2:12" ht="19.5" customHeight="1" thickTop="1" thickBot="1" x14ac:dyDescent="0.25">
      <c r="B55" s="15">
        <v>2</v>
      </c>
      <c r="C55" s="16" t="s">
        <v>72</v>
      </c>
      <c r="D55" s="17">
        <f>SUM(D56:D70)</f>
        <v>6925000</v>
      </c>
      <c r="E55" s="17">
        <f>SUM(E56:E70)</f>
        <v>7225000</v>
      </c>
      <c r="F55" s="18">
        <f t="shared" ref="F55" si="4">SUM(F56:F70)</f>
        <v>7660000</v>
      </c>
      <c r="G55" s="18">
        <f t="shared" si="2"/>
        <v>-300000</v>
      </c>
      <c r="H55" s="19">
        <f t="shared" si="3"/>
        <v>-4.1522491349480939E-2</v>
      </c>
      <c r="I55" s="29"/>
      <c r="J55" s="29"/>
      <c r="K55" s="29"/>
      <c r="L55" s="17">
        <f>SUM(L56:L70)</f>
        <v>6925000</v>
      </c>
    </row>
    <row r="56" spans="2:12" ht="14.25" hidden="1" outlineLevel="1" thickTop="1" thickBot="1" x14ac:dyDescent="0.25">
      <c r="B56" s="20" t="s">
        <v>145</v>
      </c>
      <c r="C56" s="21" t="s">
        <v>146</v>
      </c>
      <c r="D56" s="22">
        <v>0</v>
      </c>
      <c r="E56" s="22">
        <v>0</v>
      </c>
      <c r="F56" s="22">
        <v>0</v>
      </c>
      <c r="G56" s="22">
        <f t="shared" si="2"/>
        <v>0</v>
      </c>
      <c r="H56" s="23" t="e">
        <f t="shared" si="3"/>
        <v>#DIV/0!</v>
      </c>
      <c r="I56" s="27"/>
      <c r="J56" s="27"/>
      <c r="K56" s="27"/>
      <c r="L56" s="22">
        <v>0</v>
      </c>
    </row>
    <row r="57" spans="2:12" ht="25.5" hidden="1" outlineLevel="1" thickTop="1" thickBot="1" x14ac:dyDescent="0.25">
      <c r="B57" s="20" t="s">
        <v>147</v>
      </c>
      <c r="C57" s="21" t="s">
        <v>148</v>
      </c>
      <c r="D57" s="22">
        <v>0</v>
      </c>
      <c r="E57" s="22">
        <v>0</v>
      </c>
      <c r="F57" s="22">
        <v>150000</v>
      </c>
      <c r="G57" s="22">
        <f t="shared" si="2"/>
        <v>0</v>
      </c>
      <c r="H57" s="23" t="e">
        <f t="shared" si="3"/>
        <v>#DIV/0!</v>
      </c>
      <c r="I57" s="27" t="s">
        <v>163</v>
      </c>
      <c r="J57" s="27"/>
      <c r="K57" s="27"/>
      <c r="L57" s="22">
        <v>0</v>
      </c>
    </row>
    <row r="58" spans="2:12" ht="37.5" outlineLevel="1" thickTop="1" thickBot="1" x14ac:dyDescent="0.25">
      <c r="B58" s="20" t="s">
        <v>73</v>
      </c>
      <c r="C58" s="21" t="s">
        <v>74</v>
      </c>
      <c r="D58" s="22">
        <v>1100000</v>
      </c>
      <c r="E58" s="22">
        <v>1100000</v>
      </c>
      <c r="F58" s="22">
        <v>1170000</v>
      </c>
      <c r="G58" s="22">
        <f t="shared" si="2"/>
        <v>0</v>
      </c>
      <c r="H58" s="23">
        <f t="shared" si="3"/>
        <v>0</v>
      </c>
      <c r="I58" s="27" t="s">
        <v>189</v>
      </c>
      <c r="J58" s="27"/>
      <c r="K58" s="27"/>
      <c r="L58" s="22">
        <v>1100000</v>
      </c>
    </row>
    <row r="59" spans="2:12" ht="14.25" hidden="1" outlineLevel="1" thickTop="1" thickBot="1" x14ac:dyDescent="0.25">
      <c r="B59" s="20" t="s">
        <v>75</v>
      </c>
      <c r="C59" s="21" t="s">
        <v>76</v>
      </c>
      <c r="D59" s="22">
        <v>0</v>
      </c>
      <c r="E59" s="22">
        <v>0</v>
      </c>
      <c r="F59" s="22">
        <v>0</v>
      </c>
      <c r="G59" s="22">
        <f t="shared" si="2"/>
        <v>0</v>
      </c>
      <c r="H59" s="23" t="e">
        <f t="shared" si="3"/>
        <v>#DIV/0!</v>
      </c>
      <c r="I59" s="27"/>
      <c r="J59" s="27"/>
      <c r="K59" s="27"/>
      <c r="L59" s="22">
        <v>0</v>
      </c>
    </row>
    <row r="60" spans="2:12" ht="37.5" outlineLevel="1" thickTop="1" thickBot="1" x14ac:dyDescent="0.25">
      <c r="B60" s="20" t="s">
        <v>77</v>
      </c>
      <c r="C60" s="21" t="s">
        <v>78</v>
      </c>
      <c r="D60" s="22">
        <v>200000</v>
      </c>
      <c r="E60" s="22">
        <v>200000</v>
      </c>
      <c r="F60" s="22">
        <v>255000</v>
      </c>
      <c r="G60" s="22">
        <f t="shared" si="2"/>
        <v>0</v>
      </c>
      <c r="H60" s="23">
        <f t="shared" si="3"/>
        <v>0</v>
      </c>
      <c r="I60" s="27" t="s">
        <v>189</v>
      </c>
      <c r="J60" s="27"/>
      <c r="K60" s="27"/>
      <c r="L60" s="22">
        <v>200000</v>
      </c>
    </row>
    <row r="61" spans="2:12" ht="37.5" hidden="1" outlineLevel="1" thickTop="1" thickBot="1" x14ac:dyDescent="0.25">
      <c r="B61" s="20" t="s">
        <v>79</v>
      </c>
      <c r="C61" s="21" t="s">
        <v>80</v>
      </c>
      <c r="D61" s="22">
        <v>0</v>
      </c>
      <c r="E61" s="22">
        <v>0</v>
      </c>
      <c r="F61" s="22">
        <v>0</v>
      </c>
      <c r="G61" s="22">
        <f t="shared" si="2"/>
        <v>0</v>
      </c>
      <c r="H61" s="23" t="e">
        <f t="shared" si="3"/>
        <v>#DIV/0!</v>
      </c>
      <c r="I61" s="27" t="s">
        <v>189</v>
      </c>
      <c r="J61" s="27"/>
      <c r="K61" s="27"/>
      <c r="L61" s="22">
        <v>0</v>
      </c>
    </row>
    <row r="62" spans="2:12" ht="37.5" hidden="1" outlineLevel="1" thickTop="1" thickBot="1" x14ac:dyDescent="0.25">
      <c r="B62" s="20" t="s">
        <v>81</v>
      </c>
      <c r="C62" s="21" t="s">
        <v>82</v>
      </c>
      <c r="D62" s="22">
        <v>0</v>
      </c>
      <c r="E62" s="22">
        <v>0</v>
      </c>
      <c r="F62" s="22">
        <v>0</v>
      </c>
      <c r="G62" s="22">
        <f t="shared" si="2"/>
        <v>0</v>
      </c>
      <c r="H62" s="23" t="e">
        <f t="shared" si="3"/>
        <v>#DIV/0!</v>
      </c>
      <c r="I62" s="27" t="s">
        <v>189</v>
      </c>
      <c r="J62" s="27"/>
      <c r="K62" s="27"/>
      <c r="L62" s="22">
        <v>0</v>
      </c>
    </row>
    <row r="63" spans="2:12" ht="37.5" outlineLevel="1" thickTop="1" thickBot="1" x14ac:dyDescent="0.25">
      <c r="B63" s="20" t="s">
        <v>83</v>
      </c>
      <c r="C63" s="21" t="s">
        <v>84</v>
      </c>
      <c r="D63" s="22">
        <v>500000</v>
      </c>
      <c r="E63" s="22">
        <v>500000</v>
      </c>
      <c r="F63" s="22">
        <v>560000</v>
      </c>
      <c r="G63" s="22">
        <f t="shared" si="2"/>
        <v>0</v>
      </c>
      <c r="H63" s="23">
        <f t="shared" si="3"/>
        <v>0</v>
      </c>
      <c r="I63" s="27" t="s">
        <v>189</v>
      </c>
      <c r="J63" s="27"/>
      <c r="K63" s="27"/>
      <c r="L63" s="22">
        <v>500000</v>
      </c>
    </row>
    <row r="64" spans="2:12" ht="37.5" outlineLevel="1" thickTop="1" thickBot="1" x14ac:dyDescent="0.25">
      <c r="B64" s="20" t="s">
        <v>149</v>
      </c>
      <c r="C64" s="21" t="s">
        <v>150</v>
      </c>
      <c r="D64" s="22">
        <v>125000</v>
      </c>
      <c r="E64" s="22">
        <v>125000</v>
      </c>
      <c r="F64" s="22">
        <v>125000</v>
      </c>
      <c r="G64" s="22">
        <f t="shared" si="2"/>
        <v>0</v>
      </c>
      <c r="H64" s="23">
        <f t="shared" si="3"/>
        <v>0</v>
      </c>
      <c r="I64" s="27" t="s">
        <v>189</v>
      </c>
      <c r="J64" s="27"/>
      <c r="K64" s="27"/>
      <c r="L64" s="22">
        <v>125000</v>
      </c>
    </row>
    <row r="65" spans="2:12" ht="37.5" outlineLevel="1" thickTop="1" thickBot="1" x14ac:dyDescent="0.25">
      <c r="B65" s="20" t="s">
        <v>85</v>
      </c>
      <c r="C65" s="21" t="s">
        <v>86</v>
      </c>
      <c r="D65" s="22">
        <v>1500000</v>
      </c>
      <c r="E65" s="22">
        <v>1500000</v>
      </c>
      <c r="F65" s="22">
        <v>1580000</v>
      </c>
      <c r="G65" s="22">
        <f t="shared" si="2"/>
        <v>0</v>
      </c>
      <c r="H65" s="23">
        <f t="shared" si="3"/>
        <v>0</v>
      </c>
      <c r="I65" s="27" t="s">
        <v>189</v>
      </c>
      <c r="J65" s="27"/>
      <c r="K65" s="27"/>
      <c r="L65" s="22">
        <v>1500000</v>
      </c>
    </row>
    <row r="66" spans="2:12" ht="37.5" hidden="1" outlineLevel="1" thickTop="1" thickBot="1" x14ac:dyDescent="0.25">
      <c r="B66" s="20" t="s">
        <v>87</v>
      </c>
      <c r="C66" s="21" t="s">
        <v>88</v>
      </c>
      <c r="D66" s="22">
        <v>0</v>
      </c>
      <c r="E66" s="22">
        <v>0</v>
      </c>
      <c r="F66" s="22">
        <v>0</v>
      </c>
      <c r="G66" s="22">
        <f t="shared" si="2"/>
        <v>0</v>
      </c>
      <c r="H66" s="23" t="e">
        <f t="shared" si="3"/>
        <v>#DIV/0!</v>
      </c>
      <c r="I66" s="27" t="s">
        <v>189</v>
      </c>
      <c r="J66" s="27"/>
      <c r="K66" s="27"/>
      <c r="L66" s="22">
        <v>0</v>
      </c>
    </row>
    <row r="67" spans="2:12" ht="37.5" outlineLevel="1" thickTop="1" thickBot="1" x14ac:dyDescent="0.25">
      <c r="B67" s="20" t="s">
        <v>89</v>
      </c>
      <c r="C67" s="21" t="s">
        <v>90</v>
      </c>
      <c r="D67" s="22">
        <v>3000000</v>
      </c>
      <c r="E67" s="22">
        <v>3300000</v>
      </c>
      <c r="F67" s="22">
        <v>3200000</v>
      </c>
      <c r="G67" s="22">
        <f t="shared" si="2"/>
        <v>-300000</v>
      </c>
      <c r="H67" s="23">
        <f t="shared" si="3"/>
        <v>-9.0909090909090939E-2</v>
      </c>
      <c r="I67" s="27" t="s">
        <v>189</v>
      </c>
      <c r="J67" s="27"/>
      <c r="K67" s="27"/>
      <c r="L67" s="22">
        <v>3000000</v>
      </c>
    </row>
    <row r="68" spans="2:12" ht="37.5" hidden="1" outlineLevel="1" thickTop="1" thickBot="1" x14ac:dyDescent="0.25">
      <c r="B68" s="20" t="s">
        <v>151</v>
      </c>
      <c r="C68" s="21" t="s">
        <v>152</v>
      </c>
      <c r="D68" s="22">
        <v>0</v>
      </c>
      <c r="E68" s="22">
        <v>0</v>
      </c>
      <c r="F68" s="22">
        <v>0</v>
      </c>
      <c r="G68" s="22">
        <f t="shared" si="2"/>
        <v>0</v>
      </c>
      <c r="H68" s="23" t="e">
        <f t="shared" si="3"/>
        <v>#DIV/0!</v>
      </c>
      <c r="I68" s="27" t="s">
        <v>189</v>
      </c>
      <c r="J68" s="27"/>
      <c r="K68" s="27"/>
      <c r="L68" s="22">
        <v>0</v>
      </c>
    </row>
    <row r="69" spans="2:12" ht="37.5" outlineLevel="1" thickTop="1" thickBot="1" x14ac:dyDescent="0.25">
      <c r="B69" s="20" t="s">
        <v>91</v>
      </c>
      <c r="C69" s="21" t="s">
        <v>92</v>
      </c>
      <c r="D69" s="22">
        <v>100000</v>
      </c>
      <c r="E69" s="22">
        <v>100000</v>
      </c>
      <c r="F69" s="22">
        <v>180000</v>
      </c>
      <c r="G69" s="22">
        <f t="shared" si="2"/>
        <v>0</v>
      </c>
      <c r="H69" s="23">
        <f t="shared" si="3"/>
        <v>0</v>
      </c>
      <c r="I69" s="27" t="s">
        <v>189</v>
      </c>
      <c r="J69" s="27"/>
      <c r="K69" s="27"/>
      <c r="L69" s="22">
        <v>100000</v>
      </c>
    </row>
    <row r="70" spans="2:12" ht="37.5" outlineLevel="1" thickTop="1" thickBot="1" x14ac:dyDescent="0.25">
      <c r="B70" s="20" t="s">
        <v>93</v>
      </c>
      <c r="C70" s="21" t="s">
        <v>94</v>
      </c>
      <c r="D70" s="22">
        <v>400000</v>
      </c>
      <c r="E70" s="22">
        <v>400000</v>
      </c>
      <c r="F70" s="22">
        <v>440000</v>
      </c>
      <c r="G70" s="22">
        <f t="shared" si="2"/>
        <v>0</v>
      </c>
      <c r="H70" s="23">
        <f t="shared" si="3"/>
        <v>0</v>
      </c>
      <c r="I70" s="27" t="s">
        <v>189</v>
      </c>
      <c r="J70" s="27"/>
      <c r="K70" s="27"/>
      <c r="L70" s="22">
        <v>400000</v>
      </c>
    </row>
    <row r="71" spans="2:12" ht="19.5" customHeight="1" thickTop="1" thickBot="1" x14ac:dyDescent="0.25">
      <c r="B71" s="15" t="s">
        <v>95</v>
      </c>
      <c r="C71" s="16" t="s">
        <v>96</v>
      </c>
      <c r="D71" s="17">
        <f>SUM(D72:D76)</f>
        <v>510946649</v>
      </c>
      <c r="E71" s="17">
        <f>SUM(E72:E76)</f>
        <v>199501169.91999999</v>
      </c>
      <c r="F71" s="18">
        <f>SUM(F72:F76)</f>
        <v>50055360.519999996</v>
      </c>
      <c r="G71" s="18">
        <f t="shared" ref="G71:G87" si="5">+D71-E71</f>
        <v>311445479.08000004</v>
      </c>
      <c r="H71" s="19">
        <f t="shared" ref="H71:H87" si="6">+D71/E71-1</f>
        <v>1.5611210661315407</v>
      </c>
      <c r="I71" s="29"/>
      <c r="J71" s="29"/>
      <c r="K71" s="29"/>
      <c r="L71" s="17">
        <f>SUM(L72:L76)</f>
        <v>510946649</v>
      </c>
    </row>
    <row r="72" spans="2:12" ht="14.25" hidden="1" outlineLevel="1" thickTop="1" thickBot="1" x14ac:dyDescent="0.25">
      <c r="B72" s="20" t="s">
        <v>153</v>
      </c>
      <c r="C72" s="21" t="s">
        <v>154</v>
      </c>
      <c r="D72" s="22">
        <v>0</v>
      </c>
      <c r="E72" s="22">
        <v>0</v>
      </c>
      <c r="F72" s="22">
        <v>0</v>
      </c>
      <c r="G72" s="22">
        <f t="shared" si="5"/>
        <v>0</v>
      </c>
      <c r="H72" s="23" t="e">
        <f t="shared" si="6"/>
        <v>#DIV/0!</v>
      </c>
      <c r="I72" s="27"/>
      <c r="J72" s="27"/>
      <c r="K72" s="27"/>
      <c r="L72" s="22">
        <v>0</v>
      </c>
    </row>
    <row r="73" spans="2:12" ht="25.5" hidden="1" outlineLevel="1" thickTop="1" thickBot="1" x14ac:dyDescent="0.25">
      <c r="B73" s="20" t="s">
        <v>155</v>
      </c>
      <c r="C73" s="21" t="s">
        <v>156</v>
      </c>
      <c r="D73" s="22">
        <v>0</v>
      </c>
      <c r="E73" s="22">
        <v>0</v>
      </c>
      <c r="F73" s="22">
        <v>129500</v>
      </c>
      <c r="G73" s="22">
        <f t="shared" si="5"/>
        <v>0</v>
      </c>
      <c r="H73" s="23" t="e">
        <f t="shared" si="6"/>
        <v>#DIV/0!</v>
      </c>
      <c r="I73" s="27" t="s">
        <v>163</v>
      </c>
      <c r="J73" s="27"/>
      <c r="K73" s="27"/>
      <c r="L73" s="22">
        <v>0</v>
      </c>
    </row>
    <row r="74" spans="2:12" ht="25.5" hidden="1" outlineLevel="1" thickTop="1" thickBot="1" x14ac:dyDescent="0.25">
      <c r="B74" s="20" t="s">
        <v>97</v>
      </c>
      <c r="C74" s="21" t="s">
        <v>98</v>
      </c>
      <c r="D74" s="22">
        <v>0</v>
      </c>
      <c r="E74" s="22">
        <v>0</v>
      </c>
      <c r="F74" s="22">
        <v>187000</v>
      </c>
      <c r="G74" s="22">
        <f t="shared" si="5"/>
        <v>0</v>
      </c>
      <c r="H74" s="23" t="e">
        <f t="shared" si="6"/>
        <v>#DIV/0!</v>
      </c>
      <c r="I74" s="27" t="s">
        <v>163</v>
      </c>
      <c r="J74" s="27"/>
      <c r="K74" s="27"/>
      <c r="L74" s="22">
        <v>0</v>
      </c>
    </row>
    <row r="75" spans="2:12" ht="73.5" outlineLevel="1" thickTop="1" thickBot="1" x14ac:dyDescent="0.25">
      <c r="B75" s="20" t="s">
        <v>167</v>
      </c>
      <c r="C75" s="21" t="s">
        <v>168</v>
      </c>
      <c r="D75" s="22">
        <v>1186500</v>
      </c>
      <c r="E75" s="22">
        <v>0</v>
      </c>
      <c r="F75" s="22"/>
      <c r="G75" s="22">
        <f t="shared" ref="G75" si="7">+D75-E75</f>
        <v>1186500</v>
      </c>
      <c r="H75" s="23">
        <v>1</v>
      </c>
      <c r="I75" s="27" t="s">
        <v>190</v>
      </c>
      <c r="J75" s="27"/>
      <c r="K75" s="27"/>
      <c r="L75" s="22">
        <v>1186500</v>
      </c>
    </row>
    <row r="76" spans="2:12" ht="109.5" outlineLevel="1" thickTop="1" thickBot="1" x14ac:dyDescent="0.25">
      <c r="B76" s="20" t="s">
        <v>99</v>
      </c>
      <c r="C76" s="21" t="s">
        <v>100</v>
      </c>
      <c r="D76" s="22">
        <v>509760149</v>
      </c>
      <c r="E76" s="22">
        <v>199501169.91999999</v>
      </c>
      <c r="F76" s="22">
        <v>49738860.519999996</v>
      </c>
      <c r="G76" s="22">
        <f t="shared" si="5"/>
        <v>310258979.08000004</v>
      </c>
      <c r="H76" s="23">
        <f t="shared" si="6"/>
        <v>1.5551737325872019</v>
      </c>
      <c r="I76" s="27" t="s">
        <v>191</v>
      </c>
      <c r="J76" s="27" t="s">
        <v>202</v>
      </c>
      <c r="K76" s="27" t="s">
        <v>205</v>
      </c>
      <c r="L76" s="22">
        <v>509760149</v>
      </c>
    </row>
    <row r="77" spans="2:12" ht="19.5" customHeight="1" thickTop="1" thickBot="1" x14ac:dyDescent="0.25">
      <c r="B77" s="15">
        <v>6</v>
      </c>
      <c r="C77" s="16" t="s">
        <v>101</v>
      </c>
      <c r="D77" s="17">
        <f>SUM(D78:D84)</f>
        <v>141300000</v>
      </c>
      <c r="E77" s="17">
        <f>SUM(E78:E84)</f>
        <v>142200000</v>
      </c>
      <c r="F77" s="18">
        <f t="shared" ref="F77" si="8">SUM(F78:F84)</f>
        <v>140742424</v>
      </c>
      <c r="G77" s="18">
        <f t="shared" si="5"/>
        <v>-900000</v>
      </c>
      <c r="H77" s="19">
        <f t="shared" si="6"/>
        <v>-6.3291139240506666E-3</v>
      </c>
      <c r="I77" s="29"/>
      <c r="J77" s="29"/>
      <c r="K77" s="29"/>
      <c r="L77" s="17">
        <f>SUM(L78:L84)</f>
        <v>141300000</v>
      </c>
    </row>
    <row r="78" spans="2:12" ht="25.5" outlineLevel="1" thickTop="1" thickBot="1" x14ac:dyDescent="0.25">
      <c r="B78" s="20" t="s">
        <v>102</v>
      </c>
      <c r="C78" s="21" t="s">
        <v>103</v>
      </c>
      <c r="D78" s="22">
        <v>4000000</v>
      </c>
      <c r="E78" s="22">
        <v>2000000</v>
      </c>
      <c r="F78" s="22">
        <v>0</v>
      </c>
      <c r="G78" s="22">
        <f t="shared" si="5"/>
        <v>2000000</v>
      </c>
      <c r="H78" s="23">
        <f t="shared" si="6"/>
        <v>1</v>
      </c>
      <c r="I78" s="27" t="s">
        <v>192</v>
      </c>
      <c r="J78" s="27"/>
      <c r="K78" s="27"/>
      <c r="L78" s="22">
        <v>4000000</v>
      </c>
    </row>
    <row r="79" spans="2:12" ht="25.5" outlineLevel="1" thickTop="1" thickBot="1" x14ac:dyDescent="0.25">
      <c r="B79" s="20" t="s">
        <v>104</v>
      </c>
      <c r="C79" s="21" t="s">
        <v>105</v>
      </c>
      <c r="D79" s="22">
        <v>1000000</v>
      </c>
      <c r="E79" s="22">
        <v>2000000</v>
      </c>
      <c r="F79" s="22">
        <v>2200000</v>
      </c>
      <c r="G79" s="22">
        <f t="shared" si="5"/>
        <v>-1000000</v>
      </c>
      <c r="H79" s="23">
        <f t="shared" si="6"/>
        <v>-0.5</v>
      </c>
      <c r="I79" s="27" t="s">
        <v>193</v>
      </c>
      <c r="J79" s="27"/>
      <c r="K79" s="27"/>
      <c r="L79" s="22">
        <v>1000000</v>
      </c>
    </row>
    <row r="80" spans="2:12" ht="109.5" outlineLevel="1" thickTop="1" thickBot="1" x14ac:dyDescent="0.25">
      <c r="B80" s="20" t="s">
        <v>169</v>
      </c>
      <c r="C80" s="21" t="s">
        <v>170</v>
      </c>
      <c r="D80" s="22">
        <v>1050000</v>
      </c>
      <c r="E80" s="22">
        <v>0</v>
      </c>
      <c r="F80" s="22"/>
      <c r="G80" s="22">
        <f t="shared" ref="G80" si="9">+D80-E80</f>
        <v>1050000</v>
      </c>
      <c r="H80" s="23">
        <v>1</v>
      </c>
      <c r="I80" s="27" t="s">
        <v>194</v>
      </c>
      <c r="J80" s="27"/>
      <c r="K80" s="27"/>
      <c r="L80" s="22">
        <v>1050000</v>
      </c>
    </row>
    <row r="81" spans="2:12" ht="49.5" outlineLevel="1" thickTop="1" thickBot="1" x14ac:dyDescent="0.25">
      <c r="B81" s="20" t="s">
        <v>106</v>
      </c>
      <c r="C81" s="21" t="s">
        <v>107</v>
      </c>
      <c r="D81" s="22">
        <v>75000000</v>
      </c>
      <c r="E81" s="22">
        <v>80000000</v>
      </c>
      <c r="F81" s="22">
        <v>80000000</v>
      </c>
      <c r="G81" s="22">
        <f t="shared" si="5"/>
        <v>-5000000</v>
      </c>
      <c r="H81" s="23">
        <f t="shared" si="6"/>
        <v>-6.25E-2</v>
      </c>
      <c r="I81" s="27" t="s">
        <v>195</v>
      </c>
      <c r="J81" s="27"/>
      <c r="K81" s="27"/>
      <c r="L81" s="22">
        <v>75000000</v>
      </c>
    </row>
    <row r="82" spans="2:12" ht="25.5" outlineLevel="1" thickTop="1" thickBot="1" x14ac:dyDescent="0.25">
      <c r="B82" s="20" t="s">
        <v>108</v>
      </c>
      <c r="C82" s="21" t="s">
        <v>109</v>
      </c>
      <c r="D82" s="22">
        <v>30000000</v>
      </c>
      <c r="E82" s="22">
        <v>30000000</v>
      </c>
      <c r="F82" s="22">
        <v>30000000</v>
      </c>
      <c r="G82" s="22">
        <f t="shared" si="5"/>
        <v>0</v>
      </c>
      <c r="H82" s="23">
        <f t="shared" si="6"/>
        <v>0</v>
      </c>
      <c r="I82" s="27" t="s">
        <v>197</v>
      </c>
      <c r="J82" s="27"/>
      <c r="K82" s="27"/>
      <c r="L82" s="22">
        <v>30000000</v>
      </c>
    </row>
    <row r="83" spans="2:12" ht="37.5" outlineLevel="1" thickTop="1" thickBot="1" x14ac:dyDescent="0.25">
      <c r="B83" s="20" t="s">
        <v>157</v>
      </c>
      <c r="C83" s="21" t="s">
        <v>158</v>
      </c>
      <c r="D83" s="22">
        <v>15000000</v>
      </c>
      <c r="E83" s="22">
        <v>15000000</v>
      </c>
      <c r="F83" s="22">
        <v>15000000</v>
      </c>
      <c r="G83" s="22">
        <f t="shared" si="5"/>
        <v>0</v>
      </c>
      <c r="H83" s="23">
        <f t="shared" si="6"/>
        <v>0</v>
      </c>
      <c r="I83" s="27" t="s">
        <v>196</v>
      </c>
      <c r="J83" s="27"/>
      <c r="K83" s="27"/>
      <c r="L83" s="22">
        <v>15000000</v>
      </c>
    </row>
    <row r="84" spans="2:12" ht="49.5" outlineLevel="1" thickTop="1" thickBot="1" x14ac:dyDescent="0.25">
      <c r="B84" s="20" t="s">
        <v>159</v>
      </c>
      <c r="C84" s="21" t="s">
        <v>160</v>
      </c>
      <c r="D84" s="22">
        <v>15250000</v>
      </c>
      <c r="E84" s="22">
        <v>13200000</v>
      </c>
      <c r="F84" s="22">
        <v>13542424</v>
      </c>
      <c r="G84" s="22">
        <f t="shared" si="5"/>
        <v>2050000</v>
      </c>
      <c r="H84" s="23">
        <f t="shared" si="6"/>
        <v>0.15530303030303028</v>
      </c>
      <c r="I84" s="27" t="s">
        <v>198</v>
      </c>
      <c r="J84" s="27"/>
      <c r="K84" s="27"/>
      <c r="L84" s="22">
        <v>15250000</v>
      </c>
    </row>
    <row r="85" spans="2:12" ht="21" customHeight="1" thickTop="1" thickBot="1" x14ac:dyDescent="0.25">
      <c r="B85" s="15" t="s">
        <v>161</v>
      </c>
      <c r="C85" s="16" t="s">
        <v>119</v>
      </c>
      <c r="D85" s="17">
        <f>+D86</f>
        <v>0</v>
      </c>
      <c r="E85" s="17">
        <f>+E86</f>
        <v>0</v>
      </c>
      <c r="F85" s="18">
        <f>+F86</f>
        <v>105321363.36</v>
      </c>
      <c r="G85" s="18">
        <f t="shared" si="5"/>
        <v>0</v>
      </c>
      <c r="H85" s="19" t="e">
        <f t="shared" si="6"/>
        <v>#DIV/0!</v>
      </c>
      <c r="I85" s="29"/>
      <c r="J85" s="29"/>
      <c r="K85" s="29"/>
      <c r="L85" s="17">
        <f>+L86</f>
        <v>0</v>
      </c>
    </row>
    <row r="86" spans="2:12" ht="14.25" outlineLevel="1" thickTop="1" thickBot="1" x14ac:dyDescent="0.25">
      <c r="B86" s="20" t="s">
        <v>120</v>
      </c>
      <c r="C86" s="21" t="s">
        <v>121</v>
      </c>
      <c r="D86" s="22">
        <v>0</v>
      </c>
      <c r="E86" s="22">
        <v>0</v>
      </c>
      <c r="F86" s="22">
        <v>105321363.36</v>
      </c>
      <c r="G86" s="22">
        <f t="shared" si="5"/>
        <v>0</v>
      </c>
      <c r="H86" s="23" t="e">
        <f t="shared" si="6"/>
        <v>#DIV/0!</v>
      </c>
      <c r="I86" s="27"/>
      <c r="J86" s="27"/>
      <c r="K86" s="27"/>
      <c r="L86" s="22">
        <v>0</v>
      </c>
    </row>
    <row r="87" spans="2:12" ht="109.5" thickTop="1" thickBot="1" x14ac:dyDescent="0.25">
      <c r="B87" s="15"/>
      <c r="C87" s="16" t="s">
        <v>110</v>
      </c>
      <c r="D87" s="17">
        <f>+D6+D24+D55+D71+D77+D85</f>
        <v>6233043189.9699993</v>
      </c>
      <c r="E87" s="17">
        <f>+E6+E24+E55+E71+E77+E85</f>
        <v>5815439710.2399998</v>
      </c>
      <c r="F87" s="18">
        <f>+F6+F24+F55+F71+F77+F85</f>
        <v>5778963922.3099995</v>
      </c>
      <c r="G87" s="18">
        <f t="shared" si="5"/>
        <v>417603479.72999954</v>
      </c>
      <c r="H87" s="19">
        <f t="shared" si="6"/>
        <v>7.1809441854357337E-2</v>
      </c>
      <c r="I87" s="29"/>
      <c r="J87" s="31" t="s">
        <v>201</v>
      </c>
      <c r="K87" s="31" t="s">
        <v>209</v>
      </c>
      <c r="L87" s="17">
        <f>+L6+L24+L55+L71+L77+L85</f>
        <v>6233043189.9699993</v>
      </c>
    </row>
    <row r="88" spans="2:12" ht="13.5" thickTop="1" x14ac:dyDescent="0.2"/>
    <row r="89" spans="2:12" x14ac:dyDescent="0.2">
      <c r="C89" s="14"/>
      <c r="D89" s="9"/>
      <c r="E89" s="9"/>
      <c r="F89" s="9"/>
      <c r="G89" s="9"/>
      <c r="H89" s="10"/>
      <c r="I89" s="10"/>
      <c r="J89" s="10"/>
      <c r="K89" s="10"/>
      <c r="L89" s="10"/>
    </row>
    <row r="90" spans="2:12" x14ac:dyDescent="0.2">
      <c r="C90" s="26"/>
      <c r="D90" s="11"/>
      <c r="E90" s="11"/>
      <c r="F90" s="11"/>
      <c r="G90" s="11"/>
      <c r="H90" s="12"/>
      <c r="I90" s="12"/>
      <c r="J90" s="12"/>
      <c r="K90" s="12"/>
      <c r="L90" s="12"/>
    </row>
    <row r="92" spans="2:12" x14ac:dyDescent="0.2">
      <c r="D92" s="11"/>
      <c r="E92" s="11"/>
      <c r="F92" s="11"/>
      <c r="G92" s="11"/>
    </row>
    <row r="94" spans="2:12" x14ac:dyDescent="0.2">
      <c r="D94" s="11"/>
      <c r="E94" s="11"/>
      <c r="F94" s="11"/>
      <c r="G94" s="11"/>
      <c r="H94" s="12"/>
      <c r="I94" s="12"/>
      <c r="J94" s="12"/>
      <c r="K94" s="12"/>
      <c r="L94" s="12"/>
    </row>
    <row r="96" spans="2:12" x14ac:dyDescent="0.2">
      <c r="H96" s="13"/>
      <c r="I96" s="13"/>
      <c r="J96" s="13"/>
      <c r="K96" s="13"/>
      <c r="L96" s="13"/>
    </row>
    <row r="97" spans="4:12" x14ac:dyDescent="0.2">
      <c r="D97" s="9"/>
      <c r="E97" s="9"/>
      <c r="F97" s="9"/>
      <c r="G97" s="9"/>
      <c r="H97" s="10"/>
      <c r="I97" s="10"/>
      <c r="J97" s="10"/>
      <c r="K97" s="10"/>
      <c r="L97" s="10"/>
    </row>
  </sheetData>
  <mergeCells count="2">
    <mergeCell ref="B2:H2"/>
    <mergeCell ref="B3:H3"/>
  </mergeCells>
  <dataValidations count="2">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2:H2" xr:uid="{AC57008B-FEBC-4CBF-809A-7ACA7F68591E}"/>
    <dataValidation allowBlank="1" showInputMessage="1" showErrorMessage="1" error="El documento tiene habilitado la columna &quot;I&quot; para que pueda agregar las observaciones. Gracias" sqref="I42:K43" xr:uid="{D891E737-AE5D-40D5-BB3C-B95A7CC10244}"/>
  </dataValidations>
  <pageMargins left="0.7" right="0.7" top="0.75" bottom="0.75" header="0.3" footer="0.3"/>
  <pageSetup orientation="portrait" r:id="rId1"/>
  <ignoredErrors>
    <ignoredError sqref="B6 B71 B85" numberStoredAsText="1"/>
    <ignoredError sqref="B25"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6FDBE6-BC50-4CF5-A5E6-D2F5811F90E8}">
  <ds:schemaRefs>
    <ds:schemaRef ds:uri="http://schemas.openxmlformats.org/package/2006/metadata/core-properties"/>
    <ds:schemaRef ds:uri="7a4a2900-04ac-403c-b2b9-910d671bb3c6"/>
    <ds:schemaRef ds:uri="http://purl.org/dc/terms/"/>
    <ds:schemaRef ds:uri="http://www.w3.org/XML/1998/namespace"/>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7D5A807E-1BB9-45D1-8E9C-6A678D268514}">
  <ds:schemaRefs>
    <ds:schemaRef ds:uri="http://schemas.microsoft.com/sharepoint/v3/contenttype/forms"/>
  </ds:schemaRefs>
</ds:datastoreItem>
</file>

<file path=customXml/itemProps3.xml><?xml version="1.0" encoding="utf-8"?>
<ds:datastoreItem xmlns:ds="http://schemas.openxmlformats.org/officeDocument/2006/customXml" ds:itemID="{BA134AAE-5A82-42BC-B949-8B097F2A864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Sugeval</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SUGEVAL 2023</dc:title>
  <dc:creator>FERNANDEZ VARGAS VALERIA</dc:creator>
  <cp:lastModifiedBy>DONDI NUNEZ OSCAR GEOVANNY</cp:lastModifiedBy>
  <dcterms:created xsi:type="dcterms:W3CDTF">2020-07-21T18:06:29Z</dcterms:created>
  <dcterms:modified xsi:type="dcterms:W3CDTF">2022-08-29T17:02:49Z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