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libra3\PersonalesSUGESE$\solanolw\2023\Presupuesto 2023\"/>
    </mc:Choice>
  </mc:AlternateContent>
  <xr:revisionPtr revIDLastSave="0" documentId="8_{2B0116A7-6A7A-402C-9561-9C372E0D7206}" xr6:coauthVersionLast="47" xr6:coauthVersionMax="47" xr10:uidLastSave="{00000000-0000-0000-0000-000000000000}"/>
  <bookViews>
    <workbookView xWindow="20370" yWindow="-120" windowWidth="19440" windowHeight="15000" tabRatio="597" xr2:uid="{43BABD97-7D01-4141-AC81-FBAE43C39FC3}"/>
  </bookViews>
  <sheets>
    <sheet name="PRESUPUESTO 2023" sheetId="1" r:id="rId1"/>
  </sheets>
  <definedNames>
    <definedName name="_xlnm._FilterDatabase" localSheetId="0" hidden="1">'PRESUPUESTO 2023'!$B$5:$H$62</definedName>
    <definedName name="_ftn1" localSheetId="0">'PRESUPUESTO 2023'!$J$33</definedName>
    <definedName name="_ftnref1" localSheetId="0">'PRESUPUESTO 2023'!$J$29</definedName>
    <definedName name="_xlnm.Print_Area" localSheetId="0">'PRESUPUESTO 2023'!$B$6:$H$66</definedName>
    <definedName name="base">#REF!</definedName>
    <definedName name="pro">#REF!</definedName>
    <definedName name="_xlnm.Print_Titles" localSheetId="0">'PRESUPUESTO 2023'!$1:$5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1" l="1"/>
  <c r="G62" i="1"/>
  <c r="G61" i="1"/>
  <c r="G60" i="1"/>
  <c r="G59" i="1"/>
  <c r="G58" i="1"/>
  <c r="F57" i="1"/>
  <c r="H60" i="1"/>
  <c r="H65" i="1"/>
  <c r="F25" i="1"/>
  <c r="E57" i="1"/>
  <c r="E55" i="1"/>
  <c r="F64" i="1"/>
  <c r="G57" i="1" l="1"/>
  <c r="H63" i="1"/>
  <c r="F6" i="1"/>
  <c r="F66" i="1" s="1"/>
  <c r="G65" i="1" l="1"/>
  <c r="G64" i="1" s="1"/>
  <c r="E64" i="1"/>
  <c r="H64" i="1" s="1"/>
  <c r="G44" i="1"/>
  <c r="G45" i="1"/>
  <c r="G46" i="1"/>
  <c r="G47" i="1"/>
  <c r="G48" i="1"/>
  <c r="G49" i="1"/>
  <c r="G50" i="1"/>
  <c r="G51" i="1"/>
  <c r="G52" i="1"/>
  <c r="G53" i="1"/>
  <c r="G54" i="1"/>
  <c r="G26" i="1"/>
  <c r="G27" i="1"/>
  <c r="G28" i="1"/>
  <c r="G29" i="1"/>
  <c r="G30" i="1"/>
  <c r="G31" i="1"/>
  <c r="G32" i="1"/>
  <c r="G33" i="1"/>
  <c r="G34" i="1"/>
  <c r="G35" i="1"/>
  <c r="G36" i="1"/>
  <c r="G37" i="1"/>
  <c r="G38" i="1"/>
  <c r="G39" i="1"/>
  <c r="G40" i="1"/>
  <c r="G41" i="1"/>
  <c r="G42" i="1"/>
  <c r="G8" i="1"/>
  <c r="G9" i="1"/>
  <c r="G10" i="1"/>
  <c r="G11" i="1"/>
  <c r="G12" i="1"/>
  <c r="G13" i="1"/>
  <c r="G14" i="1"/>
  <c r="G15" i="1"/>
  <c r="G16" i="1"/>
  <c r="G17" i="1"/>
  <c r="G18" i="1"/>
  <c r="G19" i="1"/>
  <c r="G20" i="1"/>
  <c r="G21" i="1"/>
  <c r="G22" i="1"/>
  <c r="G23" i="1"/>
  <c r="G24" i="1"/>
  <c r="H59" i="1"/>
  <c r="H61" i="1"/>
  <c r="H62" i="1"/>
  <c r="H56" i="1"/>
  <c r="H44" i="1"/>
  <c r="H46" i="1"/>
  <c r="H47" i="1"/>
  <c r="H48" i="1"/>
  <c r="H49" i="1"/>
  <c r="H50" i="1"/>
  <c r="H51" i="1"/>
  <c r="H52" i="1"/>
  <c r="H53" i="1"/>
  <c r="H54" i="1"/>
  <c r="H8" i="1"/>
  <c r="H9" i="1"/>
  <c r="H10" i="1"/>
  <c r="H11" i="1"/>
  <c r="H12" i="1"/>
  <c r="H13" i="1"/>
  <c r="H14" i="1"/>
  <c r="H15" i="1"/>
  <c r="H16" i="1"/>
  <c r="H17" i="1"/>
  <c r="H18" i="1"/>
  <c r="H19" i="1"/>
  <c r="H20" i="1"/>
  <c r="H21" i="1"/>
  <c r="H22" i="1"/>
  <c r="H23" i="1"/>
  <c r="H24" i="1"/>
  <c r="H7" i="1"/>
  <c r="G7" i="1"/>
  <c r="H26" i="1"/>
  <c r="H27" i="1"/>
  <c r="H28" i="1"/>
  <c r="H29" i="1"/>
  <c r="H30" i="1"/>
  <c r="H31" i="1"/>
  <c r="H32" i="1"/>
  <c r="H33" i="1"/>
  <c r="H34" i="1"/>
  <c r="H35" i="1"/>
  <c r="H36" i="1"/>
  <c r="H37" i="1"/>
  <c r="H38" i="1"/>
  <c r="H39" i="1"/>
  <c r="H40" i="1"/>
  <c r="H41" i="1"/>
  <c r="H42" i="1"/>
  <c r="G6" i="1" l="1"/>
  <c r="E43" i="1"/>
  <c r="E25" i="1"/>
  <c r="E6" i="1"/>
  <c r="H6" i="1" l="1"/>
  <c r="H58" i="1"/>
  <c r="E66" i="1" s="1"/>
  <c r="H66" i="1" s="1"/>
  <c r="G56" i="1"/>
  <c r="H55" i="1"/>
  <c r="H43" i="1"/>
  <c r="G55" i="1" l="1"/>
  <c r="G25" i="1"/>
  <c r="G43" i="1"/>
  <c r="H57" i="1"/>
  <c r="H25" i="1"/>
  <c r="G66" i="1" l="1"/>
</calcChain>
</file>

<file path=xl/sharedStrings.xml><?xml version="1.0" encoding="utf-8"?>
<sst xmlns="http://schemas.openxmlformats.org/spreadsheetml/2006/main" count="195" uniqueCount="195">
  <si>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</si>
  <si>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</si>
  <si>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</si>
  <si>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</si>
  <si>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</si>
  <si>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</si>
  <si>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</si>
  <si>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</si>
  <si>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</si>
  <si>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</si>
  <si>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</si>
  <si>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</si>
  <si>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</si>
  <si>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</si>
  <si>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</si>
  <si>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</si>
  <si>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</si>
  <si>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</si>
  <si>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</si>
  <si>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</si>
  <si>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</si>
  <si>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</si>
  <si>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</si>
  <si>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</si>
  <si>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</si>
  <si>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</si>
  <si>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</si>
  <si>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</si>
  <si>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</si>
  <si>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</si>
  <si>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</si>
  <si>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</si>
  <si>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</si>
  <si>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</si>
  <si>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</si>
  <si>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</si>
  <si>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</si>
  <si>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</si>
  <si>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</si>
  <si>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</si>
  <si>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</si>
  <si>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</si>
  <si>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</si>
  <si>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</si>
  <si>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</si>
  <si>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</si>
  <si>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</si>
  <si>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</si>
  <si>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</si>
  <si>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</si>
  <si>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</si>
  <si>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</si>
  <si>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</si>
  <si>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</si>
  <si>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</si>
  <si>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</si>
  <si>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</si>
  <si>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</si>
  <si>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</si>
  <si>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</si>
  <si>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</si>
  <si>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</si>
  <si>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</si>
  <si>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</si>
  <si>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</si>
  <si>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</si>
  <si>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</si>
  <si>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</si>
  <si>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</si>
  <si>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</si>
  <si>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</si>
  <si>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</si>
  <si>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</si>
  <si>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</si>
  <si>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</si>
  <si>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</si>
  <si>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</si>
  <si>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</si>
  <si>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</si>
  <si>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</si>
  <si>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</si>
  <si>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</si>
  <si>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</si>
  <si>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</si>
  <si>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</si>
  <si>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</si>
  <si>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</si>
  <si>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</si>
  <si>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</si>
  <si>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</si>
  <si>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</si>
  <si>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</si>
  <si>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</si>
  <si>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</si>
  <si>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</si>
  <si>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</si>
  <si>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</si>
  <si>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</si>
  <si>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</si>
  <si>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</si>
  <si>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</si>
  <si>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</si>
  <si>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</si>
  <si>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</si>
  <si>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</si>
  <si>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</si>
  <si>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</si>
  <si>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</si>
  <si>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</si>
  <si>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</si>
  <si>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</si>
  <si>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</si>
  <si>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</si>
  <si>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</si>
  <si>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</si>
  <si>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</si>
  <si>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</si>
  <si>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</si>
  <si>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</si>
  <si>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</si>
  <si>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</si>
  <si>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</si>
  <si>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</si>
  <si>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</si>
  <si>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</si>
  <si>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</si>
  <si>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</si>
  <si>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</si>
  <si>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</si>
  <si>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</si>
  <si>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</si>
  <si>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</si>
  <si>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</si>
  <si>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</si>
  <si>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</si>
  <si>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</si>
  <si>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</si>
  <si>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</si>
  <si>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</si>
  <si>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</si>
  <si>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</si>
  <si>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</si>
  <si>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</si>
  <si>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</si>
  <si>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</si>
  <si>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</si>
  <si>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</si>
  <si>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</si>
  <si>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</si>
  <si>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</si>
  <si>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</si>
  <si>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</si>
  <si>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</si>
  <si>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</si>
  <si>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</si>
  <si>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</si>
  <si>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</si>
  <si>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</si>
  <si>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</si>
  <si>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</si>
  <si>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</si>
  <si>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</si>
  <si>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</si>
  <si>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</si>
  <si>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</si>
  <si>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</si>
  <si>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</si>
  <si>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</si>
  <si>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</si>
  <si>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</si>
  <si>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</si>
  <si>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r>
      <t xml:space="preserve">PRESUPUESTO AÑO
</t>
    </r>
    <r>
      <rPr>
        <b/>
        <sz val="12"/>
        <rFont val="Arial"/>
        <family val="2"/>
      </rPr>
      <t>2022</t>
    </r>
  </si>
  <si>
    <r>
      <t xml:space="preserve">PRESUPUESTO AÑO
</t>
    </r>
    <r>
      <rPr>
        <b/>
        <sz val="12"/>
        <rFont val="Arial"/>
        <family val="2"/>
      </rPr>
      <t>2023</t>
    </r>
  </si>
  <si>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</si>
  <si>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</si>
  <si>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</si>
  <si>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</si>
  <si>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Presupuesto del CONASSIF para el año 2023</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</si>
  <si>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</si>
  <si>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</si>
  <si>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</si>
  <si>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</si>
  <si>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OBSERVACIONES DE SUPERVISADOS</t>
  </si>
  <si>
    <t>ANÁLISIS DE LAS OBSERVACIONES</t>
  </si>
  <si>
    <t>PRESUPUESTO PARA APROBACIÓN</t>
  </si>
  <si>
    <r>
      <rPr>
        <b/>
        <sz val="8"/>
        <rFont val="Arial"/>
        <family val="2"/>
      </rPr>
      <t>Se aclara:</t>
    </r>
    <r>
      <rPr>
        <sz val="8"/>
        <rFont val="Arial"/>
        <family val="2"/>
      </rPr>
      <t xml:space="preserve"> En la partida se está incluyendo ¢2 millones adicionales para Compra de café y otros artículos (gastos menores) necesarios para atender reuniones y situaciones de carácter excepcional de los Directores del CONASSIF, además, para atender sesiones del CONASSIF. Se presupuesta para la atención mínima, razonable y austera de bocadillos u otros alimentos y bebidas, destinada a facilitar la labor de los integrantes del órgano colegiado, a fin de que pueda proseguir normalmente y, sin mayores interrupciones en las sesiones del CONASSIF, cuando estas se prolonguen por algún tema que lo amerite. </t>
    </r>
  </si>
  <si>
    <r>
      <rPr>
        <b/>
        <sz val="8"/>
        <rFont val="Arial"/>
        <family val="2"/>
      </rPr>
      <t>Se aclara:</t>
    </r>
    <r>
      <rPr>
        <sz val="8"/>
        <rFont val="Arial"/>
        <family val="2"/>
      </rPr>
      <t xml:space="preserve"> En esta partida se incluyen recursos para cubrir el pago de un practicante en el Despacho CONASSIF, que apoye una de las áreas.</t>
    </r>
  </si>
  <si>
    <r>
      <rPr>
        <b/>
        <sz val="8"/>
        <rFont val="Arial"/>
        <family val="2"/>
      </rPr>
      <t>Se aclara:</t>
    </r>
    <r>
      <rPr>
        <sz val="8"/>
        <rFont val="Arial"/>
        <family val="2"/>
      </rPr>
      <t xml:space="preserve"> En esta partida se presupuesta el pago de inscripción de periódicos digitales (La Nación y el Financiero), además, para realizar el pago por servicio de hospedaje del sitio web del CONASSIF y del Centro de Innovación Financiera   (CIF).
El aumento para el 2023 corresponde a la estimación del pago para hospedaje y mantenimiento de la página web CIF, el centro inició en el 2022 con una donación del Banco Interamericano de Desarrollo (BID) y requiere recursos para seguir operando en el 2023. </t>
    </r>
  </si>
  <si>
    <r>
      <rPr>
        <b/>
        <sz val="8"/>
        <rFont val="Arial"/>
        <family val="2"/>
      </rPr>
      <t>BCCR, JUPEMA</t>
    </r>
    <r>
      <rPr>
        <sz val="8"/>
        <rFont val="Arial"/>
        <family val="2"/>
      </rPr>
      <t xml:space="preserve">: Se da una variación importante pero no se indica porque específicamente, si es por aumento de tarifas o cantidad. </t>
    </r>
  </si>
  <si>
    <r>
      <rPr>
        <b/>
        <sz val="8"/>
        <rFont val="Arial"/>
        <family val="2"/>
      </rPr>
      <t>BCCR, JUPEMA</t>
    </r>
    <r>
      <rPr>
        <sz val="8"/>
        <rFont val="Arial"/>
        <family val="2"/>
      </rPr>
      <t>: Se da una variación importante pero no se indica porque específicamente, si es por aumento de tarifas o cantidad.</t>
    </r>
  </si>
  <si>
    <r>
      <rPr>
        <b/>
        <sz val="8"/>
        <rFont val="Arial"/>
        <family val="2"/>
      </rPr>
      <t>BCCR, JUPEMA:</t>
    </r>
    <r>
      <rPr>
        <sz val="8"/>
        <rFont val="Arial"/>
        <family val="2"/>
      </rPr>
      <t xml:space="preserve"> Se da una variación importante pero no se indica porque específicamente, si es por aumento de tarifas o cantidad.</t>
    </r>
  </si>
  <si>
    <r>
      <rPr>
        <b/>
        <sz val="8"/>
        <rFont val="Arial"/>
        <family val="2"/>
      </rPr>
      <t>BCCR, JUPEMA</t>
    </r>
    <r>
      <rPr>
        <sz val="8"/>
        <rFont val="Arial"/>
        <family val="2"/>
      </rPr>
      <t>: Se da una variación importante pero no se indica porque específicamente, si es por aumento de tarifas o cantidad becas.</t>
    </r>
  </si>
  <si>
    <r>
      <rPr>
        <b/>
        <sz val="8"/>
        <rFont val="Arial"/>
        <family val="2"/>
      </rPr>
      <t>Se aclara:</t>
    </r>
    <r>
      <rPr>
        <sz val="8"/>
        <rFont val="Arial"/>
        <family val="2"/>
      </rPr>
      <t xml:space="preserve"> Para el caso de CONASSIF  la cuenta remuneraciones, crece en un 0,5% con respecto al año anterior. Según la política salarial del BCCR, corresponde a la previsión para aplicar un posible aumento al personal, el cual dependerá del resultado del estudio que realice el BCCR, y que sea previamente aprobado por la Junta Sirectiva. Además, se hace saber que al personal no se le ha aplicado aumento salarial en los últimos dos años.  </t>
    </r>
  </si>
  <si>
    <r>
      <rPr>
        <b/>
        <sz val="8"/>
        <rFont val="Arial"/>
        <family val="2"/>
      </rPr>
      <t xml:space="preserve"> JUPEMA:</t>
    </r>
    <r>
      <rPr>
        <sz val="8"/>
        <rFont val="Arial"/>
        <family val="2"/>
      </rPr>
      <t xml:space="preserve"> Hacer una excitativa al CONASSIF a fin de mantener una política de restricción del gasto en las partidas relacionadas con la cuenta de remuneraciones. </t>
    </r>
  </si>
  <si>
    <r>
      <rPr>
        <b/>
        <sz val="8"/>
        <rFont val="Arial"/>
        <family val="2"/>
      </rPr>
      <t>Se aclara</t>
    </r>
    <r>
      <rPr>
        <sz val="8"/>
        <rFont val="Arial"/>
        <family val="2"/>
      </rPr>
      <t xml:space="preserve">:El aumento se debe principalmente a que se está presupuestando capacitación para los funcionarios que conforma CIF.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</si>
</sst>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5">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4" borderId="3" xfId="0" applyNumberFormat="1" applyFont="1" applyFill="1" applyBorder="1" applyAlignment="1">
      <alignment horizontal="center" vertical="center"/>
    </xf>
    <xf numFmtId="0" fontId="6" fillId="4" borderId="3" xfId="0" applyFont="1" applyFill="1" applyBorder="1" applyAlignment="1">
      <alignment horizontal="center" vertical="center" wrapText="1"/>
    </xf>
    <xf numFmtId="10" fontId="7" fillId="4"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4" borderId="4"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10" fontId="7" fillId="4"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0" fontId="8" fillId="4"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0" fontId="3" fillId="0" borderId="0" xfId="0" applyFont="1" applyAlignment="1">
      <alignment horizontal="left" vertical="center"/>
    </xf>
    <xf numFmtId="0" fontId="4" fillId="0" borderId="0" xfId="0" applyFont="1" applyAlignment="1">
      <alignment horizontal="left"/>
    </xf>
    <xf numFmtId="166" fontId="4" fillId="0" borderId="5" xfId="0" applyNumberFormat="1" applyFont="1" applyBorder="1" applyAlignment="1">
      <alignment vertical="center" wrapText="1"/>
    </xf>
    <xf numFmtId="166" fontId="4" fillId="0" borderId="4" xfId="0" applyNumberFormat="1" applyFont="1" applyBorder="1" applyAlignment="1">
      <alignment vertical="center" wrapText="1"/>
    </xf>
    <xf numFmtId="166" fontId="7" fillId="4"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49" fontId="6" fillId="4" borderId="5"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166" fontId="7" fillId="4" borderId="7" xfId="0" applyNumberFormat="1" applyFont="1" applyFill="1" applyBorder="1" applyAlignment="1">
      <alignment horizontal="right" vertical="center" wrapText="1"/>
    </xf>
    <xf numFmtId="166" fontId="7" fillId="4" borderId="5" xfId="0" applyNumberFormat="1" applyFont="1" applyFill="1" applyBorder="1" applyAlignment="1">
      <alignment horizontal="right" vertical="center" wrapText="1"/>
    </xf>
    <xf numFmtId="10" fontId="7" fillId="4" borderId="8" xfId="1"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10" fontId="4" fillId="0" borderId="8" xfId="1" applyNumberFormat="1" applyFont="1" applyBorder="1" applyAlignment="1" applyProtection="1">
      <alignment horizontal="center" vertical="center" wrapText="1"/>
    </xf>
    <xf numFmtId="44" fontId="7" fillId="4" borderId="3" xfId="0" applyNumberFormat="1" applyFont="1" applyFill="1" applyBorder="1" applyAlignment="1">
      <alignment horizontal="right" vertical="center" wrapText="1"/>
    </xf>
    <xf numFmtId="44" fontId="4" fillId="0" borderId="4" xfId="0" applyNumberFormat="1" applyFont="1" applyBorder="1" applyAlignment="1">
      <alignment vertical="center" wrapText="1"/>
    </xf>
    <xf numFmtId="44" fontId="7" fillId="4" borderId="4" xfId="0" applyNumberFormat="1" applyFont="1" applyFill="1" applyBorder="1" applyAlignment="1">
      <alignment horizontal="right" vertical="center" wrapText="1"/>
    </xf>
    <xf numFmtId="44" fontId="4" fillId="0" borderId="4" xfId="0" applyNumberFormat="1" applyFont="1" applyFill="1" applyBorder="1" applyAlignment="1">
      <alignment vertical="center" wrapText="1"/>
    </xf>
    <xf numFmtId="44" fontId="4" fillId="0" borderId="5" xfId="0" applyNumberFormat="1" applyFont="1" applyBorder="1" applyAlignment="1">
      <alignment vertical="center" wrapText="1"/>
    </xf>
    <xf numFmtId="166" fontId="7" fillId="4" borderId="3" xfId="0" applyNumberFormat="1" applyFont="1" applyFill="1" applyBorder="1" applyAlignment="1">
      <alignment horizontal="right" vertical="center" wrapText="1"/>
    </xf>
    <xf numFmtId="166" fontId="9" fillId="0" borderId="0" xfId="0" applyNumberFormat="1" applyFont="1" applyAlignment="1">
      <alignment vertical="top" wrapText="1"/>
    </xf>
    <xf numFmtId="166" fontId="7" fillId="4" borderId="3" xfId="2" applyNumberFormat="1" applyFont="1" applyFill="1" applyBorder="1" applyAlignment="1">
      <alignment horizontal="right" vertical="center" wrapText="1"/>
    </xf>
    <xf numFmtId="166" fontId="4" fillId="0" borderId="4" xfId="2" applyNumberFormat="1" applyFont="1" applyBorder="1" applyAlignment="1">
      <alignment horizontal="right" vertical="center" wrapText="1"/>
    </xf>
    <xf numFmtId="166" fontId="7" fillId="4" borderId="4" xfId="2" applyNumberFormat="1" applyFont="1" applyFill="1" applyBorder="1" applyAlignment="1">
      <alignment horizontal="right" vertical="center" wrapText="1"/>
    </xf>
    <xf numFmtId="166" fontId="4" fillId="0" borderId="4" xfId="2" applyNumberFormat="1" applyFont="1" applyFill="1" applyBorder="1" applyAlignment="1">
      <alignment horizontal="right" vertical="center" wrapText="1"/>
    </xf>
    <xf numFmtId="166" fontId="7" fillId="4" borderId="8" xfId="2" applyNumberFormat="1" applyFont="1" applyFill="1" applyBorder="1" applyAlignment="1" applyProtection="1">
      <alignment horizontal="right" vertical="center" wrapText="1"/>
      <protection locked="0"/>
    </xf>
    <xf numFmtId="166" fontId="4" fillId="0" borderId="8" xfId="2" applyNumberFormat="1" applyFont="1" applyBorder="1" applyAlignment="1" applyProtection="1">
      <alignment horizontal="righ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8</xdr:col>
      <xdr:colOff>3184685</xdr:colOff>
      <xdr:row>1</xdr:row>
      <xdr:rowOff>282416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76"/>
  <sheetViews>
    <sheetView showGridLines="0" tabSelected="1" zoomScale="90" zoomScaleNormal="90" workbookViewId="0">
      <pane xSplit="3" ySplit="6" topLeftCell="D7" activePane="bottomRight" state="frozen"/>
      <selection pane="topRight" activeCell="E1" sqref="E1"/>
      <selection pane="bottomLeft" activeCell="A8" sqref="A8"/>
      <selection pane="bottomRight" activeCell="B2" sqref="B2:H2"/>
    </sheetView>
  </sheetViews>
  <sheetFormatPr baseColWidth="10" defaultColWidth="11.42578125" defaultRowHeight="12.75" outlineLevelRow="1" x14ac:dyDescent="0.2"/>
  <cols>
    <col min="1" max="1" width="3.28515625" style="3" customWidth="1"/>
    <col min="2" max="2" width="8.85546875" style="24" customWidth="1"/>
    <col min="3" max="3" width="40.42578125" style="25" customWidth="1"/>
    <col min="4" max="4" width="61.7109375" style="25" customWidth="1"/>
    <col min="5" max="6" width="21.140625" style="25" customWidth="1"/>
    <col min="7" max="7" width="16.5703125" style="25" customWidth="1"/>
    <col min="8" max="8" width="14.140625" style="3" customWidth="1"/>
    <col min="9" max="9" width="50.28515625" style="3" customWidth="1"/>
    <col min="10" max="10" width="41.28515625" style="3" customWidth="1"/>
    <col min="11" max="11" width="21.5703125" style="3" customWidth="1"/>
    <col min="12" max="17" width="11.42578125" style="3" customWidth="1"/>
    <col min="18" max="16384" width="11.42578125" style="3"/>
  </cols>
  <sheetData>
    <row r="1" spans="2:11" s="2" customFormat="1" ht="15" x14ac:dyDescent="0.2">
      <c r="B1" s="1"/>
    </row>
    <row r="2" spans="2:11" s="2" customFormat="1" ht="35.450000000000003" customHeight="1" x14ac:dyDescent="0.2">
      <c r="B2" s="62" t="s">
        <v>177</v>
      </c>
      <c r="C2" s="63"/>
      <c r="D2" s="63"/>
      <c r="E2" s="63"/>
      <c r="F2" s="63"/>
      <c r="G2" s="63"/>
      <c r="H2" s="63"/>
      <c r="I2" s="33"/>
      <c r="J2" s="33"/>
    </row>
    <row r="3" spans="2:11" x14ac:dyDescent="0.2">
      <c r="B3" s="64" t="s">
        <v>164</v>
      </c>
      <c r="C3" s="64"/>
      <c r="D3" s="64"/>
      <c r="E3" s="64"/>
      <c r="F3" s="64"/>
      <c r="G3" s="64"/>
      <c r="H3" s="64"/>
      <c r="I3" s="34"/>
      <c r="J3" s="34"/>
    </row>
    <row r="4" spans="2:11" ht="7.5" customHeight="1" thickBot="1" x14ac:dyDescent="0.25">
      <c r="B4" s="4"/>
      <c r="C4" s="5"/>
      <c r="D4" s="5"/>
      <c r="E4" s="6"/>
      <c r="F4" s="6"/>
      <c r="G4" s="6"/>
    </row>
    <row r="5" spans="2:11" ht="43.5" customHeight="1" thickTop="1" thickBot="1" x14ac:dyDescent="0.25">
      <c r="B5" s="7" t="s">
        <v>0</v>
      </c>
      <c r="C5" s="8" t="s">
        <v>1</v>
      </c>
      <c r="D5" s="8" t="s">
        <v>2</v>
      </c>
      <c r="E5" s="9" t="s">
        <v>172</v>
      </c>
      <c r="F5" s="9" t="s">
        <v>171</v>
      </c>
      <c r="G5" s="10" t="s">
        <v>3</v>
      </c>
      <c r="H5" s="10" t="s">
        <v>4</v>
      </c>
      <c r="I5" s="10" t="s">
        <v>182</v>
      </c>
      <c r="J5" s="10" t="s">
        <v>183</v>
      </c>
      <c r="K5" s="10" t="s">
        <v>184</v>
      </c>
    </row>
    <row r="6" spans="2:11" ht="19.5" customHeight="1" thickTop="1" x14ac:dyDescent="0.2">
      <c r="B6" s="11" t="s">
        <v>5</v>
      </c>
      <c r="C6" s="12" t="s">
        <v>6</v>
      </c>
      <c r="D6" s="12"/>
      <c r="E6" s="49">
        <f>SUM(E7:E24)</f>
        <v>1437324413.6800001</v>
      </c>
      <c r="F6" s="54">
        <f>SUM(F7:F24)</f>
        <v>1429905220</v>
      </c>
      <c r="G6" s="54">
        <f>SUM(G7:G24)</f>
        <v>7419193.679999955</v>
      </c>
      <c r="H6" s="13">
        <f>+H7</f>
        <v>5.1075306974081691E-2</v>
      </c>
      <c r="I6" s="13"/>
      <c r="J6" s="13"/>
      <c r="K6" s="56">
        <v>1437324413.6800001</v>
      </c>
    </row>
    <row r="7" spans="2:11" ht="111" customHeight="1" outlineLevel="1" x14ac:dyDescent="0.2">
      <c r="B7" s="14" t="s">
        <v>7</v>
      </c>
      <c r="C7" s="15" t="s">
        <v>8</v>
      </c>
      <c r="D7" s="15" t="s">
        <v>9</v>
      </c>
      <c r="E7" s="36">
        <v>729955366.07999992</v>
      </c>
      <c r="F7" s="50">
        <v>694484364</v>
      </c>
      <c r="G7" s="36">
        <f>+E7-F7</f>
        <v>35471002.079999924</v>
      </c>
      <c r="H7" s="16">
        <f>+E7/F7-1</f>
        <v>5.1075306974081691E-2</v>
      </c>
      <c r="I7" s="15" t="s">
        <v>193</v>
      </c>
      <c r="J7" s="15" t="s">
        <v>192</v>
      </c>
      <c r="K7" s="57">
        <v>729955366.07999992</v>
      </c>
    </row>
    <row r="8" spans="2:11" ht="48.75" customHeight="1" outlineLevel="1" x14ac:dyDescent="0.2">
      <c r="B8" s="14" t="s">
        <v>10</v>
      </c>
      <c r="C8" s="15" t="s">
        <v>11</v>
      </c>
      <c r="D8" s="15" t="s">
        <v>12</v>
      </c>
      <c r="E8" s="36">
        <v>504000</v>
      </c>
      <c r="F8" s="50">
        <v>504000</v>
      </c>
      <c r="G8" s="36">
        <f t="shared" ref="G8:G24" si="0">+E8-F8</f>
        <v>0</v>
      </c>
      <c r="H8" s="16">
        <f t="shared" ref="H8:H24" si="1">+E8/F8-1</f>
        <v>0</v>
      </c>
      <c r="I8" s="16"/>
      <c r="J8" s="16"/>
      <c r="K8" s="57">
        <v>504000</v>
      </c>
    </row>
    <row r="9" spans="2:11" ht="42" customHeight="1" outlineLevel="1" x14ac:dyDescent="0.2">
      <c r="B9" s="14" t="s">
        <v>13</v>
      </c>
      <c r="C9" s="15" t="s">
        <v>14</v>
      </c>
      <c r="D9" s="15" t="s">
        <v>15</v>
      </c>
      <c r="E9" s="36">
        <v>4000000</v>
      </c>
      <c r="F9" s="50">
        <v>4000000</v>
      </c>
      <c r="G9" s="36">
        <f t="shared" si="0"/>
        <v>0</v>
      </c>
      <c r="H9" s="16">
        <f t="shared" si="1"/>
        <v>0</v>
      </c>
      <c r="I9" s="16"/>
      <c r="J9" s="16"/>
      <c r="K9" s="57">
        <v>4000000</v>
      </c>
    </row>
    <row r="10" spans="2:11" ht="75" customHeight="1" outlineLevel="1" x14ac:dyDescent="0.2">
      <c r="B10" s="14" t="s">
        <v>16</v>
      </c>
      <c r="C10" s="15" t="s">
        <v>17</v>
      </c>
      <c r="D10" s="15" t="s">
        <v>18</v>
      </c>
      <c r="E10" s="36">
        <v>134723752.80000001</v>
      </c>
      <c r="F10" s="50">
        <v>130799760</v>
      </c>
      <c r="G10" s="36">
        <f t="shared" si="0"/>
        <v>3923992.8000000119</v>
      </c>
      <c r="H10" s="16">
        <f t="shared" si="1"/>
        <v>3.0000000000000027E-2</v>
      </c>
      <c r="I10" s="16"/>
      <c r="J10" s="16"/>
      <c r="K10" s="57">
        <v>134723752.80000001</v>
      </c>
    </row>
    <row r="11" spans="2:11" ht="75" customHeight="1" outlineLevel="1" x14ac:dyDescent="0.2">
      <c r="B11" s="14" t="s">
        <v>19</v>
      </c>
      <c r="C11" s="15" t="s">
        <v>20</v>
      </c>
      <c r="D11" s="15" t="s">
        <v>21</v>
      </c>
      <c r="E11" s="36">
        <v>51906410.280000001</v>
      </c>
      <c r="F11" s="50">
        <v>66627672</v>
      </c>
      <c r="G11" s="36">
        <f t="shared" si="0"/>
        <v>-14721261.719999999</v>
      </c>
      <c r="H11" s="16">
        <f t="shared" si="1"/>
        <v>-0.22094816279938456</v>
      </c>
      <c r="I11" s="16"/>
      <c r="J11" s="16"/>
      <c r="K11" s="57">
        <v>51906410.280000001</v>
      </c>
    </row>
    <row r="12" spans="2:11" ht="75" customHeight="1" outlineLevel="1" x14ac:dyDescent="0.2">
      <c r="B12" s="14" t="s">
        <v>22</v>
      </c>
      <c r="C12" s="15" t="s">
        <v>23</v>
      </c>
      <c r="D12" s="15" t="s">
        <v>24</v>
      </c>
      <c r="E12" s="36">
        <v>115023897.84</v>
      </c>
      <c r="F12" s="50">
        <v>129274944</v>
      </c>
      <c r="G12" s="36">
        <f t="shared" si="0"/>
        <v>-14251046.159999996</v>
      </c>
      <c r="H12" s="16">
        <f t="shared" si="1"/>
        <v>-0.11023826983827578</v>
      </c>
      <c r="I12" s="16"/>
      <c r="J12" s="16"/>
      <c r="K12" s="57">
        <v>115023897.84</v>
      </c>
    </row>
    <row r="13" spans="2:11" ht="75" customHeight="1" outlineLevel="1" x14ac:dyDescent="0.2">
      <c r="B13" s="14" t="s">
        <v>25</v>
      </c>
      <c r="C13" s="15" t="s">
        <v>26</v>
      </c>
      <c r="D13" s="15" t="s">
        <v>27</v>
      </c>
      <c r="E13" s="36">
        <v>77351583.120000005</v>
      </c>
      <c r="F13" s="50">
        <v>76828488</v>
      </c>
      <c r="G13" s="36">
        <f t="shared" si="0"/>
        <v>523095.12000000477</v>
      </c>
      <c r="H13" s="16">
        <f t="shared" si="1"/>
        <v>6.8086088066707795E-3</v>
      </c>
      <c r="I13" s="16"/>
      <c r="J13" s="16"/>
      <c r="K13" s="57">
        <v>77351583.120000005</v>
      </c>
    </row>
    <row r="14" spans="2:11" ht="75" customHeight="1" outlineLevel="1" x14ac:dyDescent="0.2">
      <c r="B14" s="14" t="s">
        <v>28</v>
      </c>
      <c r="C14" s="15" t="s">
        <v>29</v>
      </c>
      <c r="D14" s="15" t="s">
        <v>30</v>
      </c>
      <c r="E14" s="36">
        <v>17782941.599999998</v>
      </c>
      <c r="F14" s="50">
        <v>21057624</v>
      </c>
      <c r="G14" s="36">
        <f t="shared" si="0"/>
        <v>-3274682.4000000022</v>
      </c>
      <c r="H14" s="16">
        <f t="shared" si="1"/>
        <v>-0.15551053623143818</v>
      </c>
      <c r="I14" s="16"/>
      <c r="J14" s="16"/>
      <c r="K14" s="57">
        <v>17782941.599999998</v>
      </c>
    </row>
    <row r="15" spans="2:11" ht="75" customHeight="1" outlineLevel="1" x14ac:dyDescent="0.2">
      <c r="B15" s="14" t="s">
        <v>31</v>
      </c>
      <c r="C15" s="15" t="s">
        <v>32</v>
      </c>
      <c r="D15" s="15" t="s">
        <v>33</v>
      </c>
      <c r="E15" s="36">
        <v>9046382.6400000006</v>
      </c>
      <c r="F15" s="50">
        <v>11993508</v>
      </c>
      <c r="G15" s="36">
        <f t="shared" si="0"/>
        <v>-2947125.3599999994</v>
      </c>
      <c r="H15" s="16">
        <f t="shared" si="1"/>
        <v>-0.24572671815452152</v>
      </c>
      <c r="I15" s="16"/>
      <c r="J15" s="16"/>
      <c r="K15" s="57">
        <v>9046382.6400000006</v>
      </c>
    </row>
    <row r="16" spans="2:11" ht="86.25" customHeight="1" outlineLevel="1" x14ac:dyDescent="0.2">
      <c r="B16" s="14" t="s">
        <v>34</v>
      </c>
      <c r="C16" s="15" t="s">
        <v>35</v>
      </c>
      <c r="D16" s="15" t="s">
        <v>36</v>
      </c>
      <c r="E16" s="36">
        <v>85860257.280000001</v>
      </c>
      <c r="F16" s="50">
        <v>85834644</v>
      </c>
      <c r="G16" s="36">
        <f t="shared" si="0"/>
        <v>25613.280000001192</v>
      </c>
      <c r="H16" s="16">
        <f t="shared" si="1"/>
        <v>2.9840258905244887E-4</v>
      </c>
      <c r="I16" s="16"/>
      <c r="J16" s="16"/>
      <c r="K16" s="57">
        <v>85860257.280000001</v>
      </c>
    </row>
    <row r="17" spans="2:11" ht="86.25" customHeight="1" outlineLevel="1" x14ac:dyDescent="0.2">
      <c r="B17" s="14" t="s">
        <v>37</v>
      </c>
      <c r="C17" s="15" t="s">
        <v>38</v>
      </c>
      <c r="D17" s="15" t="s">
        <v>39</v>
      </c>
      <c r="E17" s="36">
        <v>4641094.92</v>
      </c>
      <c r="F17" s="50">
        <v>4639704</v>
      </c>
      <c r="G17" s="36">
        <f t="shared" si="0"/>
        <v>1390.9199999999255</v>
      </c>
      <c r="H17" s="16">
        <f t="shared" si="1"/>
        <v>2.9978636568195327E-4</v>
      </c>
      <c r="I17" s="16"/>
      <c r="J17" s="16"/>
      <c r="K17" s="57">
        <v>4641094.92</v>
      </c>
    </row>
    <row r="18" spans="2:11" ht="86.25" customHeight="1" outlineLevel="1" x14ac:dyDescent="0.2">
      <c r="B18" s="14" t="s">
        <v>40</v>
      </c>
      <c r="C18" s="15" t="s">
        <v>41</v>
      </c>
      <c r="D18" s="15" t="s">
        <v>42</v>
      </c>
      <c r="E18" s="36">
        <v>13923285</v>
      </c>
      <c r="F18" s="50">
        <v>13919124</v>
      </c>
      <c r="G18" s="36">
        <f t="shared" si="0"/>
        <v>4161</v>
      </c>
      <c r="H18" s="16">
        <f t="shared" si="1"/>
        <v>2.9894122647378119E-4</v>
      </c>
      <c r="I18" s="16"/>
      <c r="J18" s="16"/>
      <c r="K18" s="57">
        <v>13923285</v>
      </c>
    </row>
    <row r="19" spans="2:11" ht="86.25" customHeight="1" outlineLevel="1" x14ac:dyDescent="0.2">
      <c r="B19" s="14" t="s">
        <v>43</v>
      </c>
      <c r="C19" s="15" t="s">
        <v>44</v>
      </c>
      <c r="D19" s="15" t="s">
        <v>45</v>
      </c>
      <c r="E19" s="36">
        <v>46410949.920000002</v>
      </c>
      <c r="F19" s="50">
        <v>46397112</v>
      </c>
      <c r="G19" s="36">
        <f t="shared" si="0"/>
        <v>13837.920000001788</v>
      </c>
      <c r="H19" s="16">
        <f t="shared" si="1"/>
        <v>2.9824959794910733E-4</v>
      </c>
      <c r="I19" s="16"/>
      <c r="J19" s="16"/>
      <c r="K19" s="57">
        <v>46410949.920000002</v>
      </c>
    </row>
    <row r="20" spans="2:11" ht="86.25" customHeight="1" outlineLevel="1" x14ac:dyDescent="0.2">
      <c r="B20" s="14" t="s">
        <v>46</v>
      </c>
      <c r="C20" s="15" t="s">
        <v>47</v>
      </c>
      <c r="D20" s="15" t="s">
        <v>48</v>
      </c>
      <c r="E20" s="36">
        <v>4641094.92</v>
      </c>
      <c r="F20" s="50">
        <v>4639704</v>
      </c>
      <c r="G20" s="36">
        <f t="shared" si="0"/>
        <v>1390.9199999999255</v>
      </c>
      <c r="H20" s="16">
        <f t="shared" si="1"/>
        <v>2.9978636568195327E-4</v>
      </c>
      <c r="I20" s="16"/>
      <c r="J20" s="16"/>
      <c r="K20" s="57">
        <v>4641094.92</v>
      </c>
    </row>
    <row r="21" spans="2:11" ht="86.25" customHeight="1" outlineLevel="1" x14ac:dyDescent="0.2">
      <c r="B21" s="14" t="s">
        <v>49</v>
      </c>
      <c r="C21" s="15" t="s">
        <v>50</v>
      </c>
      <c r="D21" s="15" t="s">
        <v>51</v>
      </c>
      <c r="E21" s="36">
        <v>50309469.720000006</v>
      </c>
      <c r="F21" s="50">
        <v>48716964</v>
      </c>
      <c r="G21" s="36">
        <f t="shared" si="0"/>
        <v>1592505.7200000063</v>
      </c>
      <c r="H21" s="16">
        <f t="shared" si="1"/>
        <v>3.2688936034684035E-2</v>
      </c>
      <c r="I21" s="16"/>
      <c r="J21" s="16"/>
      <c r="K21" s="57">
        <v>50309469.720000006</v>
      </c>
    </row>
    <row r="22" spans="2:11" ht="86.25" customHeight="1" outlineLevel="1" x14ac:dyDescent="0.2">
      <c r="B22" s="14" t="s">
        <v>52</v>
      </c>
      <c r="C22" s="15" t="s">
        <v>53</v>
      </c>
      <c r="D22" s="15" t="s">
        <v>54</v>
      </c>
      <c r="E22" s="36">
        <v>27846570</v>
      </c>
      <c r="F22" s="50">
        <v>27128976</v>
      </c>
      <c r="G22" s="36">
        <f t="shared" si="0"/>
        <v>717594</v>
      </c>
      <c r="H22" s="16">
        <f t="shared" si="1"/>
        <v>2.6451201106890254E-2</v>
      </c>
      <c r="I22" s="16"/>
      <c r="J22" s="16"/>
      <c r="K22" s="57">
        <v>27846570</v>
      </c>
    </row>
    <row r="23" spans="2:11" ht="86.25" customHeight="1" outlineLevel="1" x14ac:dyDescent="0.2">
      <c r="B23" s="14" t="s">
        <v>55</v>
      </c>
      <c r="C23" s="15" t="s">
        <v>56</v>
      </c>
      <c r="D23" s="15" t="s">
        <v>57</v>
      </c>
      <c r="E23" s="36">
        <v>13923285</v>
      </c>
      <c r="F23" s="50">
        <v>13919124</v>
      </c>
      <c r="G23" s="36">
        <f t="shared" si="0"/>
        <v>4161</v>
      </c>
      <c r="H23" s="16">
        <f t="shared" si="1"/>
        <v>2.9894122647378119E-4</v>
      </c>
      <c r="I23" s="16"/>
      <c r="J23" s="16"/>
      <c r="K23" s="57">
        <v>13923285</v>
      </c>
    </row>
    <row r="24" spans="2:11" ht="86.25" customHeight="1" outlineLevel="1" x14ac:dyDescent="0.2">
      <c r="B24" s="14" t="s">
        <v>58</v>
      </c>
      <c r="C24" s="15" t="s">
        <v>59</v>
      </c>
      <c r="D24" s="15" t="s">
        <v>60</v>
      </c>
      <c r="E24" s="36">
        <v>49474072.560000002</v>
      </c>
      <c r="F24" s="50">
        <v>49139508</v>
      </c>
      <c r="G24" s="36">
        <f t="shared" si="0"/>
        <v>334564.56000000238</v>
      </c>
      <c r="H24" s="16">
        <f t="shared" si="1"/>
        <v>6.8084637721648189E-3</v>
      </c>
      <c r="I24" s="16"/>
      <c r="J24" s="16"/>
      <c r="K24" s="57">
        <v>49474072.560000002</v>
      </c>
    </row>
    <row r="25" spans="2:11" ht="19.5" customHeight="1" x14ac:dyDescent="0.2">
      <c r="B25" s="17">
        <v>1</v>
      </c>
      <c r="C25" s="18" t="s">
        <v>61</v>
      </c>
      <c r="D25" s="18"/>
      <c r="E25" s="37">
        <f>SUM(E26:E42)</f>
        <v>106204902.22544</v>
      </c>
      <c r="F25" s="37">
        <f>SUM(F26:F42)</f>
        <v>92308575.659999996</v>
      </c>
      <c r="G25" s="37">
        <f>SUM(G26:G42)</f>
        <v>13896326.565440005</v>
      </c>
      <c r="H25" s="19">
        <f t="shared" ref="H25:H55" si="2">+E25/F25-1</f>
        <v>0.15054209715708655</v>
      </c>
      <c r="I25" s="19"/>
      <c r="J25" s="19"/>
      <c r="K25" s="58">
        <v>106204902.22544</v>
      </c>
    </row>
    <row r="26" spans="2:11" ht="42.75" customHeight="1" outlineLevel="1" x14ac:dyDescent="0.2">
      <c r="B26" s="22" t="s">
        <v>62</v>
      </c>
      <c r="C26" s="15" t="s">
        <v>63</v>
      </c>
      <c r="D26" s="15" t="s">
        <v>64</v>
      </c>
      <c r="E26" s="36">
        <v>150000</v>
      </c>
      <c r="F26" s="50">
        <v>150000</v>
      </c>
      <c r="G26" s="36">
        <f t="shared" ref="G26:G42" si="3">+E26-F26</f>
        <v>0</v>
      </c>
      <c r="H26" s="16">
        <f t="shared" si="2"/>
        <v>0</v>
      </c>
      <c r="I26" s="16"/>
      <c r="J26" s="16"/>
      <c r="K26" s="57">
        <v>150000</v>
      </c>
    </row>
    <row r="27" spans="2:11" ht="77.25" customHeight="1" outlineLevel="1" x14ac:dyDescent="0.2">
      <c r="B27" s="22" t="s">
        <v>65</v>
      </c>
      <c r="C27" s="15" t="s">
        <v>66</v>
      </c>
      <c r="D27" s="15" t="s">
        <v>67</v>
      </c>
      <c r="E27" s="36">
        <v>5515000</v>
      </c>
      <c r="F27" s="50">
        <v>5515000</v>
      </c>
      <c r="G27" s="36">
        <f t="shared" si="3"/>
        <v>0</v>
      </c>
      <c r="H27" s="16">
        <f t="shared" si="2"/>
        <v>0</v>
      </c>
      <c r="I27" s="16"/>
      <c r="J27" s="16"/>
      <c r="K27" s="57">
        <v>5515000</v>
      </c>
    </row>
    <row r="28" spans="2:11" ht="36" outlineLevel="1" x14ac:dyDescent="0.2">
      <c r="B28" s="20" t="s">
        <v>165</v>
      </c>
      <c r="C28" s="15" t="s">
        <v>166</v>
      </c>
      <c r="D28" s="15" t="s">
        <v>169</v>
      </c>
      <c r="E28" s="36">
        <v>2640000</v>
      </c>
      <c r="F28" s="50">
        <v>2640000</v>
      </c>
      <c r="G28" s="36">
        <f t="shared" si="3"/>
        <v>0</v>
      </c>
      <c r="H28" s="16">
        <f t="shared" si="2"/>
        <v>0</v>
      </c>
      <c r="I28" s="16"/>
      <c r="J28" s="16"/>
      <c r="K28" s="57">
        <v>2640000</v>
      </c>
    </row>
    <row r="29" spans="2:11" ht="118.15" customHeight="1" outlineLevel="1" x14ac:dyDescent="0.2">
      <c r="B29" s="22" t="s">
        <v>68</v>
      </c>
      <c r="C29" s="15" t="s">
        <v>69</v>
      </c>
      <c r="D29" s="21" t="s">
        <v>70</v>
      </c>
      <c r="E29" s="36">
        <v>8978200</v>
      </c>
      <c r="F29" s="50">
        <v>1975000.04</v>
      </c>
      <c r="G29" s="36">
        <f t="shared" si="3"/>
        <v>7003199.96</v>
      </c>
      <c r="H29" s="16">
        <f t="shared" si="2"/>
        <v>3.5459239585635656</v>
      </c>
      <c r="I29" s="15" t="s">
        <v>188</v>
      </c>
      <c r="J29" s="15" t="s">
        <v>187</v>
      </c>
      <c r="K29" s="57">
        <v>8978200</v>
      </c>
    </row>
    <row r="30" spans="2:11" ht="43.5" customHeight="1" outlineLevel="1" x14ac:dyDescent="0.2">
      <c r="B30" s="20" t="s">
        <v>167</v>
      </c>
      <c r="C30" s="15" t="s">
        <v>168</v>
      </c>
      <c r="D30" s="21" t="s">
        <v>170</v>
      </c>
      <c r="E30" s="36">
        <v>10495137.113600001</v>
      </c>
      <c r="F30" s="50">
        <v>10432856</v>
      </c>
      <c r="G30" s="36">
        <f t="shared" si="3"/>
        <v>62281.113600000739</v>
      </c>
      <c r="H30" s="16">
        <f t="shared" si="2"/>
        <v>5.9697089272583437E-3</v>
      </c>
      <c r="I30" s="16"/>
      <c r="J30" s="16"/>
      <c r="K30" s="57">
        <v>10495137.113600001</v>
      </c>
    </row>
    <row r="31" spans="2:11" ht="45" outlineLevel="1" x14ac:dyDescent="0.2">
      <c r="B31" s="20" t="s">
        <v>71</v>
      </c>
      <c r="C31" s="15" t="s">
        <v>72</v>
      </c>
      <c r="D31" s="15" t="s">
        <v>73</v>
      </c>
      <c r="E31" s="36">
        <v>12000000</v>
      </c>
      <c r="F31" s="50">
        <v>12000000</v>
      </c>
      <c r="G31" s="36">
        <f t="shared" si="3"/>
        <v>0</v>
      </c>
      <c r="H31" s="16">
        <f t="shared" si="2"/>
        <v>0</v>
      </c>
      <c r="I31" s="16"/>
      <c r="J31" s="16"/>
      <c r="K31" s="57">
        <v>12000000</v>
      </c>
    </row>
    <row r="32" spans="2:11" ht="33.75" outlineLevel="1" x14ac:dyDescent="0.2">
      <c r="B32" s="22" t="s">
        <v>74</v>
      </c>
      <c r="C32" s="15" t="s">
        <v>75</v>
      </c>
      <c r="D32" s="15" t="s">
        <v>76</v>
      </c>
      <c r="E32" s="36">
        <v>2225000</v>
      </c>
      <c r="F32" s="50">
        <v>2225000</v>
      </c>
      <c r="G32" s="36">
        <f t="shared" si="3"/>
        <v>0</v>
      </c>
      <c r="H32" s="16">
        <f t="shared" si="2"/>
        <v>0</v>
      </c>
      <c r="I32" s="16"/>
      <c r="J32" s="16"/>
      <c r="K32" s="57">
        <v>2225000</v>
      </c>
    </row>
    <row r="33" spans="2:11" ht="97.5" customHeight="1" outlineLevel="1" x14ac:dyDescent="0.2">
      <c r="B33" s="22" t="s">
        <v>77</v>
      </c>
      <c r="C33" s="15" t="s">
        <v>78</v>
      </c>
      <c r="D33" s="15" t="s">
        <v>79</v>
      </c>
      <c r="E33" s="36">
        <v>849220.8</v>
      </c>
      <c r="F33" s="50">
        <v>843000</v>
      </c>
      <c r="G33" s="36">
        <f t="shared" si="3"/>
        <v>6220.8000000000466</v>
      </c>
      <c r="H33" s="16">
        <f t="shared" si="2"/>
        <v>7.3793594306050814E-3</v>
      </c>
      <c r="I33" s="16"/>
      <c r="J33" s="16"/>
      <c r="K33" s="57">
        <v>849220.8</v>
      </c>
    </row>
    <row r="34" spans="2:11" ht="112.5" customHeight="1" outlineLevel="1" x14ac:dyDescent="0.2">
      <c r="B34" s="22" t="s">
        <v>80</v>
      </c>
      <c r="C34" s="15" t="s">
        <v>81</v>
      </c>
      <c r="D34" s="15" t="s">
        <v>82</v>
      </c>
      <c r="E34" s="36">
        <v>1200000</v>
      </c>
      <c r="F34" s="50">
        <v>1200000</v>
      </c>
      <c r="G34" s="36">
        <f t="shared" si="3"/>
        <v>0</v>
      </c>
      <c r="H34" s="16">
        <f t="shared" si="2"/>
        <v>0</v>
      </c>
      <c r="I34" s="16"/>
      <c r="J34" s="16"/>
      <c r="K34" s="57">
        <v>1200000</v>
      </c>
    </row>
    <row r="35" spans="2:11" ht="56.25" outlineLevel="1" x14ac:dyDescent="0.2">
      <c r="B35" s="22" t="s">
        <v>83</v>
      </c>
      <c r="C35" s="15" t="s">
        <v>84</v>
      </c>
      <c r="D35" s="15" t="s">
        <v>85</v>
      </c>
      <c r="E35" s="36">
        <v>6831000</v>
      </c>
      <c r="F35" s="50">
        <v>6333129</v>
      </c>
      <c r="G35" s="36">
        <f t="shared" si="3"/>
        <v>497871</v>
      </c>
      <c r="H35" s="16">
        <f t="shared" si="2"/>
        <v>7.861374685404332E-2</v>
      </c>
      <c r="I35" s="16"/>
      <c r="J35" s="16"/>
      <c r="K35" s="57">
        <v>6831000</v>
      </c>
    </row>
    <row r="36" spans="2:11" ht="96" customHeight="1" outlineLevel="1" x14ac:dyDescent="0.2">
      <c r="B36" s="22" t="s">
        <v>86</v>
      </c>
      <c r="C36" s="15" t="s">
        <v>87</v>
      </c>
      <c r="D36" s="15" t="s">
        <v>88</v>
      </c>
      <c r="E36" s="36">
        <v>8012280</v>
      </c>
      <c r="F36" s="50">
        <v>7428312.5199999996</v>
      </c>
      <c r="G36" s="36">
        <f t="shared" si="3"/>
        <v>583967.48000000045</v>
      </c>
      <c r="H36" s="16">
        <f t="shared" si="2"/>
        <v>7.861374685404332E-2</v>
      </c>
      <c r="I36" s="16"/>
      <c r="J36" s="16"/>
      <c r="K36" s="57">
        <v>8012280</v>
      </c>
    </row>
    <row r="37" spans="2:11" ht="168.75" customHeight="1" outlineLevel="1" x14ac:dyDescent="0.2">
      <c r="B37" s="22" t="s">
        <v>89</v>
      </c>
      <c r="C37" s="15" t="s">
        <v>90</v>
      </c>
      <c r="D37" s="15" t="s">
        <v>91</v>
      </c>
      <c r="E37" s="36">
        <v>46555224.311839998</v>
      </c>
      <c r="F37" s="50">
        <v>40816278.099999994</v>
      </c>
      <c r="G37" s="36">
        <f t="shared" si="3"/>
        <v>5738946.2118400037</v>
      </c>
      <c r="H37" s="16">
        <f t="shared" si="2"/>
        <v>0.14060434902417041</v>
      </c>
      <c r="I37" s="15" t="s">
        <v>189</v>
      </c>
      <c r="J37" s="15" t="s">
        <v>194</v>
      </c>
      <c r="K37" s="57">
        <v>46555224.311839998</v>
      </c>
    </row>
    <row r="38" spans="2:11" ht="51.75" customHeight="1" outlineLevel="1" x14ac:dyDescent="0.2">
      <c r="B38" s="22" t="s">
        <v>92</v>
      </c>
      <c r="C38" s="15" t="s">
        <v>93</v>
      </c>
      <c r="D38" s="15" t="s">
        <v>94</v>
      </c>
      <c r="E38" s="36">
        <v>100000</v>
      </c>
      <c r="F38" s="50">
        <v>100000</v>
      </c>
      <c r="G38" s="36">
        <f t="shared" si="3"/>
        <v>0</v>
      </c>
      <c r="H38" s="16">
        <f t="shared" si="2"/>
        <v>0</v>
      </c>
      <c r="I38" s="16"/>
      <c r="J38" s="16"/>
      <c r="K38" s="57">
        <v>100000</v>
      </c>
    </row>
    <row r="39" spans="2:11" ht="33.75" outlineLevel="1" x14ac:dyDescent="0.2">
      <c r="B39" s="22" t="s">
        <v>95</v>
      </c>
      <c r="C39" s="15" t="s">
        <v>96</v>
      </c>
      <c r="D39" s="15" t="s">
        <v>97</v>
      </c>
      <c r="E39" s="36">
        <v>400000</v>
      </c>
      <c r="F39" s="50">
        <v>400000</v>
      </c>
      <c r="G39" s="36">
        <f t="shared" si="3"/>
        <v>0</v>
      </c>
      <c r="H39" s="16">
        <f t="shared" si="2"/>
        <v>0</v>
      </c>
      <c r="I39" s="16"/>
      <c r="J39" s="16"/>
      <c r="K39" s="57">
        <v>400000</v>
      </c>
    </row>
    <row r="40" spans="2:11" ht="63" customHeight="1" outlineLevel="1" x14ac:dyDescent="0.2">
      <c r="B40" s="22" t="s">
        <v>98</v>
      </c>
      <c r="C40" s="15" t="s">
        <v>99</v>
      </c>
      <c r="D40" s="15" t="s">
        <v>100</v>
      </c>
      <c r="E40" s="36">
        <v>153840</v>
      </c>
      <c r="F40" s="50">
        <v>150000</v>
      </c>
      <c r="G40" s="36">
        <f t="shared" si="3"/>
        <v>3840</v>
      </c>
      <c r="H40" s="16">
        <f t="shared" si="2"/>
        <v>2.5600000000000067E-2</v>
      </c>
      <c r="I40" s="16"/>
      <c r="J40" s="16"/>
      <c r="K40" s="57">
        <v>153840</v>
      </c>
    </row>
    <row r="41" spans="2:11" ht="41.25" customHeight="1" outlineLevel="1" x14ac:dyDescent="0.2">
      <c r="B41" s="22" t="s">
        <v>101</v>
      </c>
      <c r="C41" s="15" t="s">
        <v>102</v>
      </c>
      <c r="D41" s="15" t="s">
        <v>103</v>
      </c>
      <c r="E41" s="36">
        <v>50000</v>
      </c>
      <c r="F41" s="50">
        <v>50000</v>
      </c>
      <c r="G41" s="36">
        <f t="shared" si="3"/>
        <v>0</v>
      </c>
      <c r="H41" s="16">
        <f t="shared" si="2"/>
        <v>0</v>
      </c>
      <c r="I41" s="16"/>
      <c r="J41" s="16"/>
      <c r="K41" s="57">
        <v>50000</v>
      </c>
    </row>
    <row r="42" spans="2:11" ht="19.5" customHeight="1" outlineLevel="1" x14ac:dyDescent="0.2">
      <c r="B42" s="22" t="s">
        <v>104</v>
      </c>
      <c r="C42" s="15" t="s">
        <v>105</v>
      </c>
      <c r="D42" s="15" t="s">
        <v>106</v>
      </c>
      <c r="E42" s="36">
        <v>50000</v>
      </c>
      <c r="F42" s="50">
        <v>50000</v>
      </c>
      <c r="G42" s="36">
        <f t="shared" si="3"/>
        <v>0</v>
      </c>
      <c r="H42" s="16">
        <f t="shared" si="2"/>
        <v>0</v>
      </c>
      <c r="I42" s="16"/>
      <c r="J42" s="16"/>
      <c r="K42" s="57">
        <v>50000</v>
      </c>
    </row>
    <row r="43" spans="2:11" ht="19.5" customHeight="1" x14ac:dyDescent="0.2">
      <c r="B43" s="17">
        <v>2</v>
      </c>
      <c r="C43" s="18" t="s">
        <v>107</v>
      </c>
      <c r="D43" s="18"/>
      <c r="E43" s="37">
        <f>SUM(E44:E54)</f>
        <v>6565440</v>
      </c>
      <c r="F43" s="51">
        <v>4523000</v>
      </c>
      <c r="G43" s="37">
        <f>SUM(G44:G54)</f>
        <v>2042440</v>
      </c>
      <c r="H43" s="19">
        <f t="shared" si="2"/>
        <v>0.4515675436657085</v>
      </c>
      <c r="I43" s="19"/>
      <c r="J43" s="19"/>
      <c r="K43" s="58">
        <v>6565440</v>
      </c>
    </row>
    <row r="44" spans="2:11" ht="54.75" customHeight="1" outlineLevel="1" x14ac:dyDescent="0.2">
      <c r="B44" s="22" t="s">
        <v>108</v>
      </c>
      <c r="C44" s="15" t="s">
        <v>109</v>
      </c>
      <c r="D44" s="15" t="s">
        <v>110</v>
      </c>
      <c r="E44" s="36">
        <v>1310240</v>
      </c>
      <c r="F44" s="50">
        <v>1300000</v>
      </c>
      <c r="G44" s="36">
        <f t="shared" ref="G44:G54" si="4">+E44-F44</f>
        <v>10240</v>
      </c>
      <c r="H44" s="16">
        <f t="shared" si="2"/>
        <v>7.8769230769231147E-3</v>
      </c>
      <c r="I44" s="16"/>
      <c r="J44" s="16"/>
      <c r="K44" s="57">
        <v>1310240</v>
      </c>
    </row>
    <row r="45" spans="2:11" ht="135.6" customHeight="1" outlineLevel="1" x14ac:dyDescent="0.2">
      <c r="B45" s="22" t="s">
        <v>111</v>
      </c>
      <c r="C45" s="15" t="s">
        <v>112</v>
      </c>
      <c r="D45" s="15" t="s">
        <v>113</v>
      </c>
      <c r="E45" s="36">
        <v>2000000</v>
      </c>
      <c r="F45" s="50">
        <v>0</v>
      </c>
      <c r="G45" s="36">
        <f t="shared" si="4"/>
        <v>2000000</v>
      </c>
      <c r="H45" s="16">
        <v>1</v>
      </c>
      <c r="I45" s="15" t="s">
        <v>190</v>
      </c>
      <c r="J45" s="15" t="s">
        <v>185</v>
      </c>
      <c r="K45" s="57">
        <v>2000000</v>
      </c>
    </row>
    <row r="46" spans="2:11" ht="53.25" customHeight="1" outlineLevel="1" x14ac:dyDescent="0.2">
      <c r="B46" s="20" t="s">
        <v>114</v>
      </c>
      <c r="C46" s="21" t="s">
        <v>115</v>
      </c>
      <c r="D46" s="21" t="s">
        <v>116</v>
      </c>
      <c r="E46" s="38">
        <v>50000</v>
      </c>
      <c r="F46" s="52">
        <v>50000</v>
      </c>
      <c r="G46" s="36">
        <f t="shared" si="4"/>
        <v>0</v>
      </c>
      <c r="H46" s="16">
        <f t="shared" si="2"/>
        <v>0</v>
      </c>
      <c r="I46" s="16"/>
      <c r="J46" s="16"/>
      <c r="K46" s="59">
        <v>50000</v>
      </c>
    </row>
    <row r="47" spans="2:11" ht="77.25" customHeight="1" outlineLevel="1" x14ac:dyDescent="0.2">
      <c r="B47" s="22" t="s">
        <v>117</v>
      </c>
      <c r="C47" s="15" t="s">
        <v>118</v>
      </c>
      <c r="D47" s="15" t="s">
        <v>119</v>
      </c>
      <c r="E47" s="36">
        <v>40000</v>
      </c>
      <c r="F47" s="50">
        <v>43000</v>
      </c>
      <c r="G47" s="36">
        <f t="shared" si="4"/>
        <v>-3000</v>
      </c>
      <c r="H47" s="16">
        <f t="shared" si="2"/>
        <v>-6.9767441860465129E-2</v>
      </c>
      <c r="I47" s="16"/>
      <c r="J47" s="16"/>
      <c r="K47" s="57">
        <v>40000</v>
      </c>
    </row>
    <row r="48" spans="2:11" ht="41.25" customHeight="1" outlineLevel="1" x14ac:dyDescent="0.2">
      <c r="B48" s="22" t="s">
        <v>120</v>
      </c>
      <c r="C48" s="15" t="s">
        <v>121</v>
      </c>
      <c r="D48" s="15" t="s">
        <v>122</v>
      </c>
      <c r="E48" s="36">
        <v>150000</v>
      </c>
      <c r="F48" s="50">
        <v>150000</v>
      </c>
      <c r="G48" s="36">
        <f t="shared" si="4"/>
        <v>0</v>
      </c>
      <c r="H48" s="16">
        <f t="shared" si="2"/>
        <v>0</v>
      </c>
      <c r="I48" s="16"/>
      <c r="J48" s="16"/>
      <c r="K48" s="57">
        <v>150000</v>
      </c>
    </row>
    <row r="49" spans="2:11" ht="22.5" outlineLevel="1" x14ac:dyDescent="0.2">
      <c r="B49" s="22" t="s">
        <v>123</v>
      </c>
      <c r="C49" s="15" t="s">
        <v>124</v>
      </c>
      <c r="D49" s="15" t="s">
        <v>125</v>
      </c>
      <c r="E49" s="36">
        <v>760240</v>
      </c>
      <c r="F49" s="50">
        <v>750000</v>
      </c>
      <c r="G49" s="36">
        <f t="shared" si="4"/>
        <v>10240</v>
      </c>
      <c r="H49" s="16">
        <f t="shared" si="2"/>
        <v>1.3653333333333295E-2</v>
      </c>
      <c r="I49" s="16"/>
      <c r="J49" s="16"/>
      <c r="K49" s="57">
        <v>760240</v>
      </c>
    </row>
    <row r="50" spans="2:11" ht="64.5" customHeight="1" outlineLevel="1" x14ac:dyDescent="0.2">
      <c r="B50" s="22" t="s">
        <v>126</v>
      </c>
      <c r="C50" s="15" t="s">
        <v>127</v>
      </c>
      <c r="D50" s="15" t="s">
        <v>128</v>
      </c>
      <c r="E50" s="36">
        <v>729480</v>
      </c>
      <c r="F50" s="50">
        <v>725000</v>
      </c>
      <c r="G50" s="36">
        <f t="shared" si="4"/>
        <v>4480</v>
      </c>
      <c r="H50" s="16">
        <f t="shared" si="2"/>
        <v>6.1793103448275488E-3</v>
      </c>
      <c r="I50" s="16"/>
      <c r="J50" s="16"/>
      <c r="K50" s="57">
        <v>729480</v>
      </c>
    </row>
    <row r="51" spans="2:11" ht="42" customHeight="1" outlineLevel="1" x14ac:dyDescent="0.2">
      <c r="B51" s="22" t="s">
        <v>129</v>
      </c>
      <c r="C51" s="15" t="s">
        <v>130</v>
      </c>
      <c r="D51" s="15" t="s">
        <v>131</v>
      </c>
      <c r="E51" s="36">
        <v>102560</v>
      </c>
      <c r="F51" s="50">
        <v>100000</v>
      </c>
      <c r="G51" s="36">
        <f t="shared" si="4"/>
        <v>2560</v>
      </c>
      <c r="H51" s="16">
        <f t="shared" si="2"/>
        <v>2.5600000000000067E-2</v>
      </c>
      <c r="I51" s="16"/>
      <c r="J51" s="16"/>
      <c r="K51" s="57">
        <v>102560</v>
      </c>
    </row>
    <row r="52" spans="2:11" ht="52.5" customHeight="1" outlineLevel="1" x14ac:dyDescent="0.2">
      <c r="B52" s="22" t="s">
        <v>132</v>
      </c>
      <c r="C52" s="15" t="s">
        <v>133</v>
      </c>
      <c r="D52" s="15" t="s">
        <v>134</v>
      </c>
      <c r="E52" s="36">
        <v>650360</v>
      </c>
      <c r="F52" s="50">
        <v>635000</v>
      </c>
      <c r="G52" s="36">
        <f t="shared" si="4"/>
        <v>15360</v>
      </c>
      <c r="H52" s="16">
        <f t="shared" si="2"/>
        <v>2.4188976377952809E-2</v>
      </c>
      <c r="I52" s="16"/>
      <c r="J52" s="16"/>
      <c r="K52" s="57">
        <v>650360</v>
      </c>
    </row>
    <row r="53" spans="2:11" ht="50.25" customHeight="1" outlineLevel="1" x14ac:dyDescent="0.2">
      <c r="B53" s="22" t="s">
        <v>135</v>
      </c>
      <c r="C53" s="15" t="s">
        <v>136</v>
      </c>
      <c r="D53" s="15" t="s">
        <v>137</v>
      </c>
      <c r="E53" s="36">
        <v>672560</v>
      </c>
      <c r="F53" s="50">
        <v>670000</v>
      </c>
      <c r="G53" s="36">
        <f t="shared" si="4"/>
        <v>2560</v>
      </c>
      <c r="H53" s="16">
        <f t="shared" si="2"/>
        <v>3.820895522387957E-3</v>
      </c>
      <c r="I53" s="16"/>
      <c r="J53" s="16"/>
      <c r="K53" s="57">
        <v>672560</v>
      </c>
    </row>
    <row r="54" spans="2:11" ht="22.5" outlineLevel="1" x14ac:dyDescent="0.2">
      <c r="B54" s="22" t="s">
        <v>138</v>
      </c>
      <c r="C54" s="15" t="s">
        <v>139</v>
      </c>
      <c r="D54" s="15" t="s">
        <v>140</v>
      </c>
      <c r="E54" s="36">
        <v>100000</v>
      </c>
      <c r="F54" s="50">
        <v>100000</v>
      </c>
      <c r="G54" s="36">
        <f t="shared" si="4"/>
        <v>0</v>
      </c>
      <c r="H54" s="16">
        <f t="shared" si="2"/>
        <v>0</v>
      </c>
      <c r="I54" s="16"/>
      <c r="J54" s="16"/>
      <c r="K54" s="57">
        <v>100000</v>
      </c>
    </row>
    <row r="55" spans="2:11" ht="19.5" customHeight="1" x14ac:dyDescent="0.2">
      <c r="B55" s="17" t="s">
        <v>141</v>
      </c>
      <c r="C55" s="18" t="s">
        <v>142</v>
      </c>
      <c r="D55" s="23"/>
      <c r="E55" s="37">
        <f>SUM(E56:E56)</f>
        <v>0</v>
      </c>
      <c r="F55" s="51">
        <v>2910000</v>
      </c>
      <c r="G55" s="37">
        <f>SUM(G56:G56)</f>
        <v>-2910000</v>
      </c>
      <c r="H55" s="19">
        <f t="shared" si="2"/>
        <v>-1</v>
      </c>
      <c r="I55" s="19"/>
      <c r="J55" s="19"/>
      <c r="K55" s="58">
        <v>0</v>
      </c>
    </row>
    <row r="56" spans="2:11" ht="39" customHeight="1" outlineLevel="1" x14ac:dyDescent="0.2">
      <c r="B56" s="22" t="s">
        <v>143</v>
      </c>
      <c r="C56" s="15" t="s">
        <v>144</v>
      </c>
      <c r="D56" s="15" t="s">
        <v>145</v>
      </c>
      <c r="E56" s="36">
        <v>0</v>
      </c>
      <c r="F56" s="50">
        <v>2910000</v>
      </c>
      <c r="G56" s="36">
        <f t="shared" ref="G56" si="5">+E56-F56</f>
        <v>-2910000</v>
      </c>
      <c r="H56" s="16">
        <f t="shared" ref="H56" si="6">+E56/F56-1</f>
        <v>-1</v>
      </c>
      <c r="I56" s="16"/>
      <c r="J56" s="16"/>
      <c r="K56" s="57">
        <v>0</v>
      </c>
    </row>
    <row r="57" spans="2:11" ht="19.5" customHeight="1" x14ac:dyDescent="0.2">
      <c r="B57" s="17">
        <v>6</v>
      </c>
      <c r="C57" s="18" t="s">
        <v>146</v>
      </c>
      <c r="D57" s="18"/>
      <c r="E57" s="37">
        <f>SUM(E58:E63)</f>
        <v>31006769.253088001</v>
      </c>
      <c r="F57" s="51">
        <f>SUM(F58:F63)</f>
        <v>31295205.98</v>
      </c>
      <c r="G57" s="37">
        <f>SUM(G58:G63)</f>
        <v>-288436.72691200022</v>
      </c>
      <c r="H57" s="19">
        <f t="shared" ref="H57:H64" si="7">+E57/F57-1</f>
        <v>-9.2166425457091972E-3</v>
      </c>
      <c r="I57" s="19"/>
      <c r="J57" s="19"/>
      <c r="K57" s="58">
        <v>31006769.253088001</v>
      </c>
    </row>
    <row r="58" spans="2:11" ht="43.5" customHeight="1" outlineLevel="1" x14ac:dyDescent="0.2">
      <c r="B58" s="22" t="s">
        <v>147</v>
      </c>
      <c r="C58" s="15" t="s">
        <v>148</v>
      </c>
      <c r="D58" s="15" t="s">
        <v>149</v>
      </c>
      <c r="E58" s="36">
        <v>1636043.253088</v>
      </c>
      <c r="F58" s="50">
        <v>1595205.98</v>
      </c>
      <c r="G58" s="36">
        <f t="shared" ref="G58:G63" si="8">+E58-F58</f>
        <v>40837.273088000016</v>
      </c>
      <c r="H58" s="16">
        <f t="shared" si="7"/>
        <v>2.5600000000000067E-2</v>
      </c>
      <c r="I58" s="16"/>
      <c r="J58" s="16"/>
      <c r="K58" s="57">
        <v>1636043.253088</v>
      </c>
    </row>
    <row r="59" spans="2:11" ht="63" customHeight="1" outlineLevel="1" x14ac:dyDescent="0.2">
      <c r="B59" s="22" t="s">
        <v>150</v>
      </c>
      <c r="C59" s="15" t="s">
        <v>151</v>
      </c>
      <c r="D59" s="15" t="s">
        <v>152</v>
      </c>
      <c r="E59" s="36">
        <v>1700000</v>
      </c>
      <c r="F59" s="50">
        <v>200000</v>
      </c>
      <c r="G59" s="36">
        <f t="shared" si="8"/>
        <v>1500000</v>
      </c>
      <c r="H59" s="16">
        <f t="shared" si="7"/>
        <v>7.5</v>
      </c>
      <c r="I59" s="15" t="s">
        <v>191</v>
      </c>
      <c r="J59" s="15" t="s">
        <v>186</v>
      </c>
      <c r="K59" s="57">
        <v>1700000</v>
      </c>
    </row>
    <row r="60" spans="2:11" ht="63" customHeight="1" outlineLevel="1" x14ac:dyDescent="0.2">
      <c r="B60" s="22" t="s">
        <v>179</v>
      </c>
      <c r="C60" s="15" t="s">
        <v>180</v>
      </c>
      <c r="D60" s="15" t="s">
        <v>181</v>
      </c>
      <c r="E60" s="36">
        <v>337926</v>
      </c>
      <c r="F60" s="50">
        <v>0</v>
      </c>
      <c r="G60" s="36">
        <f t="shared" si="8"/>
        <v>337926</v>
      </c>
      <c r="H60" s="16" t="e">
        <f t="shared" si="7"/>
        <v>#DIV/0!</v>
      </c>
      <c r="I60" s="16"/>
      <c r="J60" s="16"/>
      <c r="K60" s="57">
        <v>337926</v>
      </c>
    </row>
    <row r="61" spans="2:11" ht="51.75" customHeight="1" outlineLevel="1" x14ac:dyDescent="0.2">
      <c r="B61" s="22" t="s">
        <v>153</v>
      </c>
      <c r="C61" s="15" t="s">
        <v>154</v>
      </c>
      <c r="D61" s="15" t="s">
        <v>155</v>
      </c>
      <c r="E61" s="36">
        <v>10128000</v>
      </c>
      <c r="F61" s="50">
        <v>10000000</v>
      </c>
      <c r="G61" s="36">
        <f t="shared" si="8"/>
        <v>128000</v>
      </c>
      <c r="H61" s="16">
        <f t="shared" si="7"/>
        <v>1.2799999999999923E-2</v>
      </c>
      <c r="I61" s="16"/>
      <c r="J61" s="16"/>
      <c r="K61" s="57">
        <v>10128000</v>
      </c>
    </row>
    <row r="62" spans="2:11" ht="22.5" outlineLevel="1" x14ac:dyDescent="0.2">
      <c r="B62" s="22" t="s">
        <v>156</v>
      </c>
      <c r="C62" s="15" t="s">
        <v>157</v>
      </c>
      <c r="D62" s="15" t="s">
        <v>158</v>
      </c>
      <c r="E62" s="36">
        <v>16204800</v>
      </c>
      <c r="F62" s="50">
        <v>16000000</v>
      </c>
      <c r="G62" s="36">
        <f t="shared" si="8"/>
        <v>204800</v>
      </c>
      <c r="H62" s="16">
        <f t="shared" si="7"/>
        <v>1.2799999999999923E-2</v>
      </c>
      <c r="I62" s="16"/>
      <c r="J62" s="16"/>
      <c r="K62" s="57">
        <v>16204800</v>
      </c>
    </row>
    <row r="63" spans="2:11" ht="45" customHeight="1" outlineLevel="1" thickBot="1" x14ac:dyDescent="0.25">
      <c r="B63" s="22" t="s">
        <v>178</v>
      </c>
      <c r="C63" s="15" t="s">
        <v>159</v>
      </c>
      <c r="D63" s="15" t="s">
        <v>160</v>
      </c>
      <c r="E63" s="36">
        <v>1000000</v>
      </c>
      <c r="F63" s="50">
        <v>3500000</v>
      </c>
      <c r="G63" s="36">
        <f t="shared" si="8"/>
        <v>-2500000</v>
      </c>
      <c r="H63" s="16">
        <f t="shared" ref="H63" si="9">+E63/F63-1</f>
        <v>-0.7142857142857143</v>
      </c>
      <c r="I63" s="16"/>
      <c r="J63" s="16"/>
      <c r="K63" s="57">
        <v>1000000</v>
      </c>
    </row>
    <row r="64" spans="2:11" ht="19.5" customHeight="1" outlineLevel="1" thickTop="1" thickBot="1" x14ac:dyDescent="0.25">
      <c r="B64" s="39">
        <v>9</v>
      </c>
      <c r="C64" s="40" t="s">
        <v>173</v>
      </c>
      <c r="D64" s="41"/>
      <c r="E64" s="42">
        <f>SUM(E65)</f>
        <v>0</v>
      </c>
      <c r="F64" s="43">
        <f>SUM(F65)</f>
        <v>2000000</v>
      </c>
      <c r="G64" s="43">
        <f>SUM(G65)</f>
        <v>-2000000</v>
      </c>
      <c r="H64" s="44">
        <f t="shared" si="7"/>
        <v>-1</v>
      </c>
      <c r="I64" s="44"/>
      <c r="J64" s="44"/>
      <c r="K64" s="60">
        <v>0</v>
      </c>
    </row>
    <row r="65" spans="2:11" ht="57" customHeight="1" outlineLevel="1" thickTop="1" thickBot="1" x14ac:dyDescent="0.25">
      <c r="B65" s="45" t="s">
        <v>174</v>
      </c>
      <c r="C65" s="46" t="s">
        <v>175</v>
      </c>
      <c r="D65" s="47" t="s">
        <v>176</v>
      </c>
      <c r="E65" s="35">
        <v>0</v>
      </c>
      <c r="F65" s="53">
        <v>2000000</v>
      </c>
      <c r="G65" s="35">
        <f t="shared" ref="G65" si="10">+E65-F65</f>
        <v>-2000000</v>
      </c>
      <c r="H65" s="48">
        <f>+E65/F65-1</f>
        <v>-1</v>
      </c>
      <c r="I65" s="48"/>
      <c r="J65" s="48"/>
      <c r="K65" s="61">
        <v>0</v>
      </c>
    </row>
    <row r="66" spans="2:11" ht="13.5" thickTop="1" x14ac:dyDescent="0.2">
      <c r="B66" s="17"/>
      <c r="C66" s="18" t="s">
        <v>162</v>
      </c>
      <c r="D66" s="18"/>
      <c r="E66" s="37">
        <f>+E6+E25+E43+E55+E57+E64</f>
        <v>1581101525.1585281</v>
      </c>
      <c r="F66" s="37">
        <f>+F6+F25+F43+F55+F57+F64</f>
        <v>1562942001.6400001</v>
      </c>
      <c r="G66" s="37">
        <f>+G6+G25+G43+G55+G57+G64</f>
        <v>18159523.518527962</v>
      </c>
      <c r="H66" s="19">
        <f>+E66/F66-1</f>
        <v>1.1618808311167683E-2</v>
      </c>
      <c r="I66" s="19"/>
      <c r="J66" s="19"/>
      <c r="K66" s="58">
        <v>1581101525.1585281</v>
      </c>
    </row>
    <row r="68" spans="2:11" x14ac:dyDescent="0.2">
      <c r="C68" s="31" t="s">
        <v>161</v>
      </c>
      <c r="E68" s="26"/>
      <c r="F68" s="55"/>
      <c r="G68" s="26"/>
      <c r="H68" s="27"/>
      <c r="I68" s="27"/>
      <c r="J68" s="27"/>
      <c r="K68" s="27"/>
    </row>
    <row r="69" spans="2:11" ht="25.5" x14ac:dyDescent="0.2">
      <c r="C69" s="32" t="s">
        <v>163</v>
      </c>
      <c r="E69" s="28"/>
      <c r="F69" s="28"/>
      <c r="G69" s="28"/>
      <c r="H69" s="29"/>
      <c r="I69" s="29"/>
      <c r="J69" s="29"/>
      <c r="K69" s="29"/>
    </row>
    <row r="71" spans="2:11" x14ac:dyDescent="0.2">
      <c r="E71" s="28"/>
      <c r="F71" s="28"/>
      <c r="G71" s="28"/>
    </row>
    <row r="73" spans="2:11" x14ac:dyDescent="0.2">
      <c r="E73" s="28"/>
      <c r="F73" s="28"/>
      <c r="G73" s="28"/>
      <c r="H73" s="29"/>
      <c r="I73" s="29"/>
      <c r="J73" s="29"/>
      <c r="K73" s="29"/>
    </row>
    <row r="75" spans="2:11" x14ac:dyDescent="0.2">
      <c r="H75" s="30"/>
      <c r="I75" s="30"/>
      <c r="J75" s="30"/>
      <c r="K75" s="30"/>
    </row>
    <row r="76" spans="2:11" x14ac:dyDescent="0.2">
      <c r="E76" s="26"/>
      <c r="F76" s="26"/>
      <c r="G76" s="26"/>
      <c r="H76" s="27"/>
      <c r="I76" s="27"/>
      <c r="J76" s="27"/>
      <c r="K76" s="27"/>
    </row>
  </sheetData>
  <sheetProtection algorithmName="SHA-512" hashValue="yh3uB7ceB1rnUM5S0vm3T5zzT7XD+vzGCH8DGJW5/7/f9KeyG1eCn34c6k+eG38fuKg09IJ6h8f+J0I3bWb/Ow==" saltValue="RwEPMxQqwarz4aWdUdIQJA==" spinCount="100000" sheet="1" objects="1" scenarios="1"/>
  <autoFilter ref="B5:H62"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4:J65" xr:uid="{F4064375-42BF-415B-840D-3F230AB1A02B}"/>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67:F67 E68" formulaRange="1"/>
    <ignoredError sqref="G56 G67:G68" formula="1" formulaRange="1"/>
    <ignoredError sqref="H25 H43 H55 H57:H58 H67:H68" evalError="1" formula="1" formulaRange="1"/>
    <ignoredError sqref="H6 H69:H70" evalError="1"/>
    <ignoredError sqref="B55 B6" numberStoredAsText="1"/>
    <ignoredError sqref="G55 G25 G4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Props1.xml><?xml version="1.0" encoding="utf-8"?>
<ds:datastoreItem xmlns:ds="http://schemas.openxmlformats.org/officeDocument/2006/customXml" ds:itemID="{78CD3399-F83D-4422-8B2E-F23F68D488CE}"/>
</file>

<file path=customXml/itemProps2.xml><?xml version="1.0" encoding="utf-8"?>
<ds:datastoreItem xmlns:ds="http://schemas.openxmlformats.org/officeDocument/2006/customXml" ds:itemID="{BC610E1A-AEBA-4DA6-B99E-B17CCA527BF3}"/>
</file>

<file path=customXml/itemProps3.xml><?xml version="1.0" encoding="utf-8"?>
<ds:datastoreItem xmlns:ds="http://schemas.openxmlformats.org/officeDocument/2006/customXml" ds:itemID="{B6AAF2E7-24F7-41EA-B4E6-A10C7FBC70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PRESUPUESTO 2023</vt:lpstr>
      <vt:lpstr>'PRESUPUESTO 2023'!_ftn1</vt:lpstr>
      <vt:lpstr>'PRESUPUESTO 2023'!_ftnref1</vt:lpstr>
      <vt:lpstr>'PRESUPUESTO 2023'!Área_de_impresión</vt:lpstr>
      <vt:lpstr>'PRESUPUESTO 2023'!Títulos_a_imprimir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Conassif 2023</dc:title>
  <dc:creator>FERNANDEZ VARGAS VALERIA</dc:creator>
  <cp:lastModifiedBy>SOLANO LOPEZ WILBERTH FRANCISCO</cp:lastModifiedBy>
  <dcterms:created xsi:type="dcterms:W3CDTF">2020-07-21T18:06:29Z</dcterms:created>
  <dcterms:modified xsi:type="dcterms:W3CDTF">2022-08-29T20:32:16Z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