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supen-my.sharepoint.com/personal/ariasgj_supen_fi_cr/Documents/Datos/Borradores de carta/"/>
    </mc:Choice>
  </mc:AlternateContent>
  <xr:revisionPtr revIDLastSave="0" documentId="8_{4C13703B-0D00-4196-A04E-78D5BE0DB37F}" xr6:coauthVersionLast="45" xr6:coauthVersionMax="45" xr10:uidLastSave="{00000000-0000-0000-0000-000000000000}"/>
  <bookViews>
    <workbookView xWindow="-120" yWindow="-120" windowWidth="20730" windowHeight="11160" tabRatio="751" xr2:uid="{00000000-000D-0000-FFFF-FFFF00000000}"/>
  </bookViews>
  <sheets>
    <sheet name="Observaciones recibidas" sheetId="20" r:id="rId1"/>
  </sheets>
  <definedNames>
    <definedName name="_xlnm._FilterDatabase" localSheetId="0" hidden="1">'Observaciones recibidas'!$B$5:$J$86</definedName>
    <definedName name="_xlnm.Print_Area" localSheetId="0">'Observaciones recibidas'!$B$6:$G$95</definedName>
    <definedName name="base" localSheetId="0">#REF!</definedName>
    <definedName name="base">#REF!</definedName>
    <definedName name="pro" localSheetId="0">#REF!</definedName>
    <definedName name="pro">#REF!</definedName>
    <definedName name="_xlnm.Print_Titles" localSheetId="0">'Observaciones recibidas'!$1:$5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0" l="1"/>
  <c r="D111" i="20" l="1"/>
  <c r="J7" i="20" l="1"/>
  <c r="J8" i="20"/>
  <c r="J9" i="20"/>
  <c r="J10" i="20"/>
  <c r="J11" i="20"/>
  <c r="J12" i="20"/>
  <c r="J13" i="20"/>
  <c r="J14" i="20"/>
  <c r="J15" i="20"/>
  <c r="J16" i="20"/>
  <c r="J17" i="20"/>
  <c r="J18" i="20"/>
  <c r="J19" i="20"/>
  <c r="J20" i="20"/>
  <c r="J21" i="20"/>
  <c r="J22" i="20"/>
  <c r="J23" i="20"/>
  <c r="J24" i="20"/>
  <c r="J25"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60" i="20"/>
  <c r="J61" i="20"/>
  <c r="J62" i="20"/>
  <c r="J63" i="20"/>
  <c r="J64" i="20"/>
  <c r="J65" i="20"/>
  <c r="J66" i="20"/>
  <c r="J67" i="20"/>
  <c r="J68" i="20"/>
  <c r="J69" i="20"/>
  <c r="J70" i="20"/>
  <c r="J71" i="20"/>
  <c r="J72" i="20"/>
  <c r="J73" i="20"/>
  <c r="J74" i="20"/>
  <c r="J76" i="20"/>
  <c r="J77" i="20"/>
  <c r="J78" i="20"/>
  <c r="J79" i="20"/>
  <c r="J81" i="20"/>
  <c r="J82" i="20"/>
  <c r="J83" i="20"/>
  <c r="J84" i="20"/>
  <c r="J85" i="20"/>
  <c r="J86" i="20"/>
  <c r="E26" i="20" l="1"/>
  <c r="E80" i="20"/>
  <c r="E75" i="20"/>
  <c r="E59" i="20"/>
  <c r="D80" i="20"/>
  <c r="J80" i="20" s="1"/>
  <c r="D75" i="20"/>
  <c r="J75" i="20" s="1"/>
  <c r="D59" i="20"/>
  <c r="J59" i="20" s="1"/>
  <c r="D26" i="20"/>
  <c r="J26" i="20" s="1"/>
  <c r="E6" i="20"/>
  <c r="D6" i="20"/>
  <c r="J6" i="20" l="1"/>
  <c r="D87" i="20"/>
  <c r="J87" i="20" s="1"/>
  <c r="E87" i="20"/>
  <c r="F31" i="20"/>
  <c r="F77" i="20"/>
  <c r="F34" i="20"/>
  <c r="F35" i="20"/>
  <c r="F36" i="20"/>
  <c r="F37" i="20"/>
  <c r="F38" i="20"/>
  <c r="F39" i="20"/>
  <c r="F40" i="20"/>
  <c r="F41" i="20"/>
  <c r="F42" i="20"/>
  <c r="F43" i="20"/>
  <c r="F28" i="20"/>
  <c r="F8" i="20"/>
  <c r="G87" i="20" l="1"/>
  <c r="F86" i="20"/>
  <c r="F85" i="20"/>
  <c r="G84" i="20"/>
  <c r="F84" i="20"/>
  <c r="G83" i="20"/>
  <c r="F83" i="20"/>
  <c r="G82" i="20"/>
  <c r="F82" i="20"/>
  <c r="G81" i="20"/>
  <c r="F81" i="20"/>
  <c r="F79" i="20"/>
  <c r="G78" i="20"/>
  <c r="F78" i="20"/>
  <c r="F76" i="20"/>
  <c r="G74" i="20"/>
  <c r="F74" i="20"/>
  <c r="G73" i="20"/>
  <c r="F73" i="20"/>
  <c r="F72" i="20"/>
  <c r="G71" i="20"/>
  <c r="F71" i="20"/>
  <c r="G70" i="20"/>
  <c r="F70" i="20"/>
  <c r="G69" i="20"/>
  <c r="F69" i="20"/>
  <c r="F68" i="20"/>
  <c r="G67" i="20"/>
  <c r="F67" i="20"/>
  <c r="G66" i="20"/>
  <c r="F66" i="20"/>
  <c r="G65" i="20"/>
  <c r="F65" i="20"/>
  <c r="G64" i="20"/>
  <c r="F64" i="20"/>
  <c r="G63" i="20"/>
  <c r="F63" i="20"/>
  <c r="G62" i="20"/>
  <c r="F62" i="20"/>
  <c r="F61" i="20"/>
  <c r="F60" i="20"/>
  <c r="G58" i="20"/>
  <c r="F58" i="20"/>
  <c r="G57" i="20"/>
  <c r="F57" i="20"/>
  <c r="G56" i="20"/>
  <c r="F56" i="20"/>
  <c r="F55" i="20"/>
  <c r="G54" i="20"/>
  <c r="F54" i="20"/>
  <c r="G53" i="20"/>
  <c r="F53" i="20"/>
  <c r="F52" i="20"/>
  <c r="F51" i="20"/>
  <c r="F50" i="20"/>
  <c r="G49" i="20"/>
  <c r="F49" i="20"/>
  <c r="F48" i="20"/>
  <c r="G47" i="20"/>
  <c r="F47" i="20"/>
  <c r="G46" i="20"/>
  <c r="F46" i="20"/>
  <c r="G45" i="20"/>
  <c r="F45" i="20"/>
  <c r="G44" i="20"/>
  <c r="F44" i="20"/>
  <c r="G43" i="20"/>
  <c r="G39" i="20"/>
  <c r="F33" i="20"/>
  <c r="G32" i="20"/>
  <c r="F32" i="20"/>
  <c r="F30" i="20"/>
  <c r="F29" i="20"/>
  <c r="F27" i="20"/>
  <c r="G25" i="20"/>
  <c r="F25" i="20"/>
  <c r="G24" i="20"/>
  <c r="F24" i="20"/>
  <c r="G23" i="20"/>
  <c r="F23" i="20"/>
  <c r="G22" i="20"/>
  <c r="F22" i="20"/>
  <c r="G21" i="20"/>
  <c r="F21" i="20"/>
  <c r="G20" i="20"/>
  <c r="F20" i="20"/>
  <c r="G19" i="20"/>
  <c r="F19" i="20"/>
  <c r="G18" i="20"/>
  <c r="F18" i="20"/>
  <c r="G17" i="20"/>
  <c r="F17" i="20"/>
  <c r="G16" i="20"/>
  <c r="F16" i="20"/>
  <c r="G15" i="20"/>
  <c r="F15" i="20"/>
  <c r="G14" i="20"/>
  <c r="F14" i="20"/>
  <c r="G13" i="20"/>
  <c r="F13" i="20"/>
  <c r="G12" i="20"/>
  <c r="F12" i="20"/>
  <c r="G11" i="20"/>
  <c r="F11" i="20"/>
  <c r="G10" i="20"/>
  <c r="F10" i="20"/>
  <c r="G9" i="20"/>
  <c r="F9" i="20"/>
  <c r="G7" i="20"/>
  <c r="G6" i="20" s="1"/>
  <c r="F59" i="20" l="1"/>
  <c r="F75" i="20"/>
  <c r="F80" i="20"/>
  <c r="F26" i="20"/>
  <c r="F6" i="20"/>
  <c r="G80" i="20"/>
  <c r="G26" i="20"/>
  <c r="G75" i="20"/>
  <c r="G59" i="20"/>
  <c r="F87" i="20" l="1"/>
</calcChain>
</file>

<file path=xl/sharedStrings.xml><?xml version="1.0" encoding="utf-8"?>
<sst xmlns="http://schemas.openxmlformats.org/spreadsheetml/2006/main" count="228" uniqueCount="213">
  <si>
    <t>1.07.01</t>
  </si>
  <si>
    <t>Actividades de capacitación</t>
  </si>
  <si>
    <t>1.07.02</t>
  </si>
  <si>
    <t>1.07.03</t>
  </si>
  <si>
    <t>1.08.05</t>
  </si>
  <si>
    <t>1.08.07</t>
  </si>
  <si>
    <t>1.08.08</t>
  </si>
  <si>
    <t>1.99.99</t>
  </si>
  <si>
    <t>Otros servicios no especificados</t>
  </si>
  <si>
    <t>2.01.01</t>
  </si>
  <si>
    <t>Combustibles y lubricantes</t>
  </si>
  <si>
    <t>2.01.02</t>
  </si>
  <si>
    <t>Productos farmacéuticos y medicinales</t>
  </si>
  <si>
    <t>2.01.04</t>
  </si>
  <si>
    <t>Tintas, pinturas y diluyentes</t>
  </si>
  <si>
    <t>2.02.03</t>
  </si>
  <si>
    <t>Alimentos y bebidas</t>
  </si>
  <si>
    <t>2.03.04</t>
  </si>
  <si>
    <t>Materiales y productos eléctricos, telefónicos y de cómputo</t>
  </si>
  <si>
    <t>2.04.01</t>
  </si>
  <si>
    <t>Herramientas e instrumentos</t>
  </si>
  <si>
    <t>2.04.02</t>
  </si>
  <si>
    <t>Repuestos y accesorios</t>
  </si>
  <si>
    <t>2.99.01</t>
  </si>
  <si>
    <t>2.99.03</t>
  </si>
  <si>
    <t xml:space="preserve">Productos de papel, cartón e impresos </t>
  </si>
  <si>
    <t>Otros incentivos salariales</t>
  </si>
  <si>
    <t>0.03.04</t>
  </si>
  <si>
    <t>2.99.04</t>
  </si>
  <si>
    <t>Textiles y vestuario</t>
  </si>
  <si>
    <t>2.99.05</t>
  </si>
  <si>
    <t>2.99.07</t>
  </si>
  <si>
    <t xml:space="preserve">Útiles y materiales de cocina y comedor </t>
  </si>
  <si>
    <t>2.99.99</t>
  </si>
  <si>
    <t>Otros útiles, materiales y suministros</t>
  </si>
  <si>
    <t>5.01.02</t>
  </si>
  <si>
    <t>5.01.04</t>
  </si>
  <si>
    <t>6.02.01</t>
  </si>
  <si>
    <t>6.03.01</t>
  </si>
  <si>
    <t>6.03.99</t>
  </si>
  <si>
    <t>Servicio de Telecomunicaciones</t>
  </si>
  <si>
    <t>Información</t>
  </si>
  <si>
    <t>Seguros, reaseguros y otras obligaciones</t>
  </si>
  <si>
    <t>Becas a funcionarios</t>
  </si>
  <si>
    <t>REMUNERACIONES</t>
  </si>
  <si>
    <t>SERVICIOS</t>
  </si>
  <si>
    <t>BIENES DURADEROS</t>
  </si>
  <si>
    <t>CÓDIGO</t>
  </si>
  <si>
    <t>OBJETO DEL GASTO</t>
  </si>
  <si>
    <t>Salario escolar</t>
  </si>
  <si>
    <t>MATERIALES Y SUMINISTROS</t>
  </si>
  <si>
    <t>TRANSFERENCIAS CORRIENTES</t>
  </si>
  <si>
    <t>Prestaciones legales</t>
  </si>
  <si>
    <t>Otros alquileres</t>
  </si>
  <si>
    <t>Impresión, encuadernación y otros</t>
  </si>
  <si>
    <t>5</t>
  </si>
  <si>
    <t>Subsidio por incapacidades</t>
  </si>
  <si>
    <t>Cuotas a Organismos Internacionales</t>
  </si>
  <si>
    <t>0</t>
  </si>
  <si>
    <t>0.01.01</t>
  </si>
  <si>
    <t>0.02.01</t>
  </si>
  <si>
    <t xml:space="preserve">Tiempo extraordinario </t>
  </si>
  <si>
    <t>0.02.02</t>
  </si>
  <si>
    <t>Recargo de funciones</t>
  </si>
  <si>
    <t>Decimotercer mes</t>
  </si>
  <si>
    <t>0.04.01</t>
  </si>
  <si>
    <t>0.04.05</t>
  </si>
  <si>
    <t>0.05.02</t>
  </si>
  <si>
    <t>0.05.03</t>
  </si>
  <si>
    <t>0.05.05</t>
  </si>
  <si>
    <t>1.02.03</t>
  </si>
  <si>
    <t>Servicio de correo</t>
  </si>
  <si>
    <t>1.02.04</t>
  </si>
  <si>
    <t>1.03.01</t>
  </si>
  <si>
    <t>1.03.03</t>
  </si>
  <si>
    <t>1.04.04</t>
  </si>
  <si>
    <t>1.04.05</t>
  </si>
  <si>
    <t>1.04.99</t>
  </si>
  <si>
    <t>Otros servicios de gestión y apoyo</t>
  </si>
  <si>
    <t>1.05.01</t>
  </si>
  <si>
    <t>Transporte dentro del país</t>
  </si>
  <si>
    <t>1.05.02</t>
  </si>
  <si>
    <t>Viáticos dentro del país</t>
  </si>
  <si>
    <t>1.05.03</t>
  </si>
  <si>
    <t>Transporte en el exterior</t>
  </si>
  <si>
    <t>1.05.04</t>
  </si>
  <si>
    <t>Viáticos en el exterior</t>
  </si>
  <si>
    <t>1.06.01</t>
  </si>
  <si>
    <t>5.01.03</t>
  </si>
  <si>
    <t>Remuneraciones</t>
  </si>
  <si>
    <t>1.08.99</t>
  </si>
  <si>
    <t>1.08.06</t>
  </si>
  <si>
    <t>1.03.07</t>
  </si>
  <si>
    <t>Servicio de Transferencia Electrónica de Información</t>
  </si>
  <si>
    <t>Equipo de comunicación</t>
  </si>
  <si>
    <t>1.04.02</t>
  </si>
  <si>
    <t>2.99.06</t>
  </si>
  <si>
    <t>Útiles y materiales de resguardo y seguridad</t>
  </si>
  <si>
    <t>6.06.01</t>
  </si>
  <si>
    <t>Indemnizaciones</t>
  </si>
  <si>
    <t>1.01.02</t>
  </si>
  <si>
    <t>Alquiler de maquinaria, equipo y mobiliario</t>
  </si>
  <si>
    <t>1.04.01</t>
  </si>
  <si>
    <t>1.02.99</t>
  </si>
  <si>
    <t>Otros servicios básicos</t>
  </si>
  <si>
    <t>1.09.99</t>
  </si>
  <si>
    <t>Otros Impuestos</t>
  </si>
  <si>
    <t>2.99.02</t>
  </si>
  <si>
    <t>Contribución Patronal al Seguro de Salud de la CCSS</t>
  </si>
  <si>
    <t>5.99.03</t>
  </si>
  <si>
    <t>Bienes Intangibles</t>
  </si>
  <si>
    <t>6.02.02</t>
  </si>
  <si>
    <t>Becas a terceras personas</t>
  </si>
  <si>
    <t>DIFERENCIA ABSOLUTA</t>
  </si>
  <si>
    <t>VARIACIÓN 
PORCENTUAL</t>
  </si>
  <si>
    <t xml:space="preserve">Servicio de desarrollo de sistemas </t>
  </si>
  <si>
    <t>Actividades de protocolo</t>
  </si>
  <si>
    <t>Mantenimiento  y reparación de equipo de transporte</t>
  </si>
  <si>
    <t>Mantenimiento  y reparación de equipo de comunicación</t>
  </si>
  <si>
    <t>Mantenimiento de otros equipo</t>
  </si>
  <si>
    <t>6.'7.01</t>
  </si>
  <si>
    <t>Útiles y materiales de oficina y cómputo</t>
  </si>
  <si>
    <t>Útiles y materiales médico hospitalario</t>
  </si>
  <si>
    <t>Útiles y materiales de limpieza</t>
  </si>
  <si>
    <t>Mantenimiento y reparación de equipo y mobiliario de oficina</t>
  </si>
  <si>
    <t>Mantenimiento y reparación de equipo de cómputo y sistemas</t>
  </si>
  <si>
    <t>Dietas</t>
  </si>
  <si>
    <t>0.02.05</t>
  </si>
  <si>
    <t>Equipo de transporte</t>
  </si>
  <si>
    <t xml:space="preserve">  * Detalle de lo que corresponde la cuenta </t>
  </si>
  <si>
    <t xml:space="preserve">  ** Explicación del porqué hacer la erogación proporcionado por cada uno</t>
  </si>
  <si>
    <t>Gastos de representación</t>
  </si>
  <si>
    <t>1 01 99</t>
  </si>
  <si>
    <t>1 03 02</t>
  </si>
  <si>
    <t>Equipo y Mobiliario de Oficina</t>
  </si>
  <si>
    <t>Publicidad y propaganda</t>
  </si>
  <si>
    <t>Servicios ciencias salud</t>
  </si>
  <si>
    <t>Servicios de gestión de Apoyo (Consultorías)</t>
  </si>
  <si>
    <t>Servicios de gestión de Apoyo (Serv. Adm BCCR)</t>
  </si>
  <si>
    <t>0.03.01</t>
  </si>
  <si>
    <t>Retribuciones por años de servicio</t>
  </si>
  <si>
    <t>0.03.02</t>
  </si>
  <si>
    <t>Restricciones al ejercicio liberal de la profesión</t>
  </si>
  <si>
    <t>0.03.03</t>
  </si>
  <si>
    <t>0.03.99</t>
  </si>
  <si>
    <t>0.04.02</t>
  </si>
  <si>
    <t>Contribución patronal al IMAS</t>
  </si>
  <si>
    <t>0.04.03</t>
  </si>
  <si>
    <t>Contribución patronal al INA</t>
  </si>
  <si>
    <t>0.04.04</t>
  </si>
  <si>
    <t>Contribución patronal al FODESAF</t>
  </si>
  <si>
    <t>Contribución patronal al Banco Popular</t>
  </si>
  <si>
    <t>0.05.01</t>
  </si>
  <si>
    <t>Contribución patronal al seguro de pensiones</t>
  </si>
  <si>
    <t>Aporte patronal al ROPC</t>
  </si>
  <si>
    <t>Aporte patronal al FCL</t>
  </si>
  <si>
    <t>Contribución patronal a fondos administrados</t>
  </si>
  <si>
    <t xml:space="preserve">Análisis de las observaciones </t>
  </si>
  <si>
    <t>Observaciones de supervisados</t>
  </si>
  <si>
    <t xml:space="preserve">Presupuesto para aprobación </t>
  </si>
  <si>
    <t>Resumen de observaciones</t>
  </si>
  <si>
    <t>Supervisado</t>
  </si>
  <si>
    <t xml:space="preserve">Observaciones recibidas </t>
  </si>
  <si>
    <t>0.01.03</t>
  </si>
  <si>
    <t>Servicios Especiales</t>
  </si>
  <si>
    <t>1.03.04</t>
  </si>
  <si>
    <t>Transporte de bienes</t>
  </si>
  <si>
    <t>Servicios Jurídicos</t>
  </si>
  <si>
    <t>Servicio de desarrollo de sistemas (consultorías)</t>
  </si>
  <si>
    <t>Total</t>
  </si>
  <si>
    <t>Se aclara
Se presupuestó para el pago de viáticos en giras al interior del país, cubriendo temas de educación financiera.</t>
  </si>
  <si>
    <t>Se aclara
Se presupuestó para el pago de transporte en giras al interior del país,  cubriendo temas de educación financiera.</t>
  </si>
  <si>
    <t xml:space="preserve">Fondo de Garantía y Jubilaciones de los Empleados del Banco Nacional </t>
  </si>
  <si>
    <t>LAFISE</t>
  </si>
  <si>
    <t xml:space="preserve">Se aclara.
Los servicios de consultoría en temas jurídicos que no son del giro normal de la Asesoría Legal del CONASSIF. En el año 2020 no se ha ocupado pero se debe presupuestar en caso de requerir una investigación por parte del Despacho CONASSF. </t>
  </si>
  <si>
    <t>BNV, CAMBOLSA,CAFI, CCETV</t>
  </si>
  <si>
    <t>Presupuesto del CONASSIF para el año 2021</t>
  </si>
  <si>
    <t>Instituto Nacional de Seguros (INS)</t>
  </si>
  <si>
    <t>Cámara de Intermediarios Bursátiles y Afines (CAMBOLSA)</t>
  </si>
  <si>
    <t>Cámara de Fondos de Inversión (CAFI)</t>
  </si>
  <si>
    <t>Bolsa Nacional de Valores (BNV)</t>
  </si>
  <si>
    <t>Cámara Costarricense de emisores de títulos valores (CCETV)</t>
  </si>
  <si>
    <t xml:space="preserve">Se amplia la información de la partidas, no se aceptan </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</si>
  <si>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
ídem Análisis delas observaciones  0.01.01</t>
  </si>
  <si>
    <t>Temas</t>
  </si>
  <si>
    <t xml:space="preserve">Se amplia la información, no se acepta </t>
  </si>
  <si>
    <t>Se amplia la información</t>
  </si>
  <si>
    <t>Consultorías</t>
  </si>
  <si>
    <t xml:space="preserve">Consultorías, capacitación, y gastos de viajes y transporte (dentro y fuera del país) </t>
  </si>
  <si>
    <t>Consultorías, capacitación, y gastos de viajes y transporte (fuera del país), becas a funcionarios</t>
  </si>
  <si>
    <t>No se acepta
Los recursos se incluyeron  para brindar una ayuda económica a los practicantes o pasantes que apoyan labores básicas de la institución, es un monto menor en el presupuesto del CONASSIF. No se incluye recursos para pago de estudios a funcionarios.</t>
  </si>
  <si>
    <t>PRESUPUESTO AÑO
2021</t>
  </si>
  <si>
    <t>PRESUPUESTO AÑO
2020</t>
  </si>
  <si>
    <r>
      <rPr>
        <b/>
        <sz val="10"/>
        <rFont val="Arial"/>
        <family val="2"/>
      </rPr>
      <t>BNV, CAMBOLSA,CAFI, CCETV</t>
    </r>
    <r>
      <rPr>
        <sz val="10"/>
        <rFont val="Arial"/>
        <family val="2"/>
      </rPr>
      <t xml:space="preserve">
ídem observaciones 0.01.01</t>
    </r>
  </si>
  <si>
    <r>
      <t xml:space="preserve">LAFISE
</t>
    </r>
    <r>
      <rPr>
        <sz val="10"/>
        <rFont val="Arial"/>
        <family val="2"/>
      </rPr>
      <t xml:space="preserve">En la coyuntura actual, esta partida no debería mostrar un incremento. </t>
    </r>
    <r>
      <rPr>
        <b/>
        <sz val="10"/>
        <rFont val="Arial"/>
        <family val="2"/>
      </rPr>
      <t xml:space="preserve">
BNV, CAMBOLSA,CAFI, CCETV</t>
    </r>
    <r>
      <rPr>
        <sz val="10"/>
        <rFont val="Arial"/>
        <family val="2"/>
      </rPr>
      <t xml:space="preserve">
ídem observaciones 0.01.01</t>
    </r>
  </si>
  <si>
    <r>
      <rPr>
        <b/>
        <sz val="10"/>
        <rFont val="Arial"/>
        <family val="2"/>
      </rPr>
      <t xml:space="preserve">LAFISE
</t>
    </r>
    <r>
      <rPr>
        <sz val="10"/>
        <rFont val="Arial"/>
        <family val="2"/>
      </rPr>
      <t xml:space="preserve">En la coyuntura actual, esta partida no debería mostrar un incremento. </t>
    </r>
    <r>
      <rPr>
        <b/>
        <sz val="10"/>
        <rFont val="Arial"/>
        <family val="2"/>
      </rPr>
      <t xml:space="preserve">
BNV, CAMBOLSA,CAFI, CCETV
</t>
    </r>
    <r>
      <rPr>
        <sz val="10"/>
        <rFont val="Arial"/>
        <family val="2"/>
      </rPr>
      <t>ídem observaciones 0.01.01</t>
    </r>
  </si>
  <si>
    <r>
      <t xml:space="preserve">Instituto Nacional de Seguros (INS)
</t>
    </r>
    <r>
      <rPr>
        <sz val="10"/>
        <rFont val="Arial"/>
        <family val="2"/>
      </rPr>
      <t xml:space="preserve">Se recomienda revisar el monto proyectado para las subpartidas de servicios de consultorías, capacitación, y gastos de viajes y transporte (dentro y fuera del país) </t>
    </r>
  </si>
  <si>
    <r>
      <t xml:space="preserve">Instituto Nacional de Seguros (INS)
</t>
    </r>
    <r>
      <rPr>
        <sz val="10"/>
        <rFont val="Arial"/>
        <family val="2"/>
      </rPr>
      <t xml:space="preserve">Se recomienda revisar el monto proyectado para las subpartidas de servicios de consultorías, capacitación, y gastos de viajes y transporte (dentro y fuera del país) 
</t>
    </r>
    <r>
      <rPr>
        <b/>
        <sz val="10"/>
        <rFont val="Arial"/>
        <family val="2"/>
      </rPr>
      <t xml:space="preserve">Cámara de Intermediarios Bursátiles y Afines (CAMBOLSA)
</t>
    </r>
    <r>
      <rPr>
        <sz val="10"/>
        <rFont val="Arial"/>
        <family val="2"/>
      </rPr>
      <t xml:space="preserve">Detalle sobre los gastos específicos que
se incluyen.
</t>
    </r>
    <r>
      <rPr>
        <b/>
        <sz val="10"/>
        <rFont val="Arial"/>
        <family val="2"/>
      </rPr>
      <t xml:space="preserve">
Cámara de Fondos de Inversión (CAFI)
</t>
    </r>
    <r>
      <rPr>
        <sz val="10"/>
        <rFont val="Arial"/>
        <family val="2"/>
      </rPr>
      <t xml:space="preserve">Necesitamos nos brinden el detalle de los gastos que se incluyen.
</t>
    </r>
    <r>
      <rPr>
        <b/>
        <sz val="10"/>
        <rFont val="Arial"/>
        <family val="2"/>
      </rPr>
      <t xml:space="preserve">Bolsa Nacional de Valores (BNV)
</t>
    </r>
    <r>
      <rPr>
        <sz val="10"/>
        <rFont val="Arial"/>
        <family val="2"/>
      </rPr>
      <t>Se suministre a la Bolsa la información sobre los gastos específicos incorporados en las cuentas</t>
    </r>
    <r>
      <rPr>
        <b/>
        <sz val="10"/>
        <rFont val="Arial"/>
        <family val="2"/>
      </rPr>
      <t xml:space="preserve">
Cámara Costarricense de emisores de títulos valores (CCETV)
</t>
    </r>
    <r>
      <rPr>
        <sz val="10"/>
        <rFont val="Arial"/>
        <family val="2"/>
      </rPr>
      <t>Se nos brinde el detalle sobre los gastos específicos que se incluyen</t>
    </r>
    <r>
      <rPr>
        <b/>
        <sz val="10"/>
        <rFont val="Arial"/>
        <family val="2"/>
      </rPr>
      <t xml:space="preserve">
BNV, CAMBOLSA,CAFI, CCETV
</t>
    </r>
    <r>
      <rPr>
        <sz val="10"/>
        <rFont val="Arial"/>
        <family val="2"/>
      </rPr>
      <t>Los servicios de consultorías indicados líneas atrás, deberían verse en conjunto con este, y no dividirlo.  Agregados, resulta en un alto monto.  Además, también en las Superintendencias, de manera individual, se incluyen montos altos en este rubro. Favor ver observación incluida en este rubro en los presupuestos de SUGEVAL.</t>
    </r>
  </si>
  <si>
    <r>
      <t xml:space="preserve">Instituto Nacional de Seguros (INS)
</t>
    </r>
    <r>
      <rPr>
        <sz val="10"/>
        <rFont val="Arial"/>
        <family val="2"/>
      </rPr>
      <t xml:space="preserve">Se recomienda revisar el monto proyectado para las subpartidas de servicios de consultorías, capacitación, y gastos de viajes y transporte (dentro y fuera del país) </t>
    </r>
    <r>
      <rPr>
        <b/>
        <sz val="10"/>
        <rFont val="Arial"/>
        <family val="2"/>
      </rPr>
      <t xml:space="preserve">
Cámara de Intermediarios Bursátiles y Afines (CAMBOLSA )
</t>
    </r>
    <r>
      <rPr>
        <sz val="10"/>
        <rFont val="Arial"/>
        <family val="2"/>
      </rPr>
      <t>Detalle sobre los gastos específicos que
se incluyen.</t>
    </r>
    <r>
      <rPr>
        <b/>
        <sz val="10"/>
        <rFont val="Arial"/>
        <family val="2"/>
      </rPr>
      <t xml:space="preserve">
Cámara de Fondos de Inversión (CAFI)
</t>
    </r>
    <r>
      <rPr>
        <sz val="10"/>
        <rFont val="Arial"/>
        <family val="2"/>
      </rPr>
      <t>Necesitamos nos brinden el detalle de los gastos que se incluyen</t>
    </r>
    <r>
      <rPr>
        <b/>
        <sz val="10"/>
        <rFont val="Arial"/>
        <family val="2"/>
      </rPr>
      <t xml:space="preserve">.
Bolsa Nacional de Valores (BNV)
</t>
    </r>
    <r>
      <rPr>
        <sz val="10"/>
        <rFont val="Arial"/>
        <family val="2"/>
      </rPr>
      <t>Se suministre a la Bolsa la información sobre los gastos específicos incorporados en las cuentas.</t>
    </r>
    <r>
      <rPr>
        <b/>
        <sz val="10"/>
        <rFont val="Arial"/>
        <family val="2"/>
      </rPr>
      <t xml:space="preserve">
Cámara Costarricense de emisores de títulos valores (CCETV)
</t>
    </r>
    <r>
      <rPr>
        <sz val="10"/>
        <rFont val="Arial"/>
        <family val="2"/>
      </rPr>
      <t>Se nos brinde el detalle sobre los gastos específicos que se incluyen</t>
    </r>
  </si>
  <si>
    <r>
      <t xml:space="preserve">Instituto Nacional de Seguros (INS)
</t>
    </r>
    <r>
      <rPr>
        <sz val="10"/>
        <rFont val="Arial"/>
        <family val="2"/>
      </rPr>
      <t xml:space="preserve">Se recomienda revisar el monto proyectado para las subpartidas de servicios de consultorías, capacitación, y gastos de viajes y transporte (dentro y fuera del país) </t>
    </r>
    <r>
      <rPr>
        <b/>
        <sz val="10"/>
        <rFont val="Arial"/>
        <family val="2"/>
      </rPr>
      <t xml:space="preserve">
BNV, CAMBOLSA,CAFI, CCETV
</t>
    </r>
    <r>
      <rPr>
        <sz val="10"/>
        <rFont val="Arial"/>
        <family val="2"/>
      </rPr>
      <t>Por el momento de estrechez económica del país, por este año deberían eliminarse las actividades fuera del país.  Además, por la pandemia, esto será casi imposible o no recomendable, por varios meses del 2021. Ha quedado claro que el uso de herramientas tecnológicas faculta una comunicación expedita, sin costo y permanente si se desea. En este sentido el traslado físico a otros países inclusive para capacitaciones, muchas que ya son virtuales, es innecesario. Dada la estrechez económica del país en 2021, deberían eliminarse las actividades fuera del país</t>
    </r>
  </si>
  <si>
    <r>
      <t xml:space="preserve">Instituto Nacional de Seguros (INS)
</t>
    </r>
    <r>
      <rPr>
        <sz val="10"/>
        <rFont val="Arial"/>
        <family val="2"/>
      </rPr>
      <t xml:space="preserve">Se recomienda revisar el monto proyectado para las subpartidas de servicios de consultorías, capacitación, y gastos de viajes y transporte (dentro y fuera del país) 
</t>
    </r>
    <r>
      <rPr>
        <b/>
        <sz val="10"/>
        <rFont val="Arial"/>
        <family val="2"/>
      </rPr>
      <t xml:space="preserve">BNV, CAMBOLSA,CAFI, CCETV
</t>
    </r>
    <r>
      <rPr>
        <sz val="10"/>
        <rFont val="Arial"/>
        <family val="2"/>
      </rPr>
      <t xml:space="preserve">Este rubro se encuentra estrechamente ligado al punto anterior. </t>
    </r>
  </si>
  <si>
    <r>
      <t xml:space="preserve">Fondo de Garantía y Jubilaciones de los Empleados del Banco Nacional 
</t>
    </r>
    <r>
      <rPr>
        <sz val="10"/>
        <rFont val="Arial"/>
        <family val="2"/>
      </rPr>
      <t>¿a qué tipo de becas corresponden? y además consideramos que es importante que al igual que las demás instituciones públicas se restrinja este gasto.</t>
    </r>
    <r>
      <rPr>
        <b/>
        <sz val="10"/>
        <rFont val="Arial"/>
        <family val="2"/>
      </rPr>
      <t xml:space="preserve">
BNV, CAMBOLSA,CAFI, CCETV
</t>
    </r>
    <r>
      <rPr>
        <sz val="10"/>
        <rFont val="Arial"/>
        <family val="2"/>
      </rPr>
      <t xml:space="preserve">
Si bien se entiende el interés filantrópico, este debe ser un gasto que asuma sin cargo a los regulados, máxime que éstos tienen sus propios programas de responsabilidad social. Solicitamos la eliminación de este rubro en su totalidad en lo que corresponde al cargo a regulados</t>
    </r>
  </si>
  <si>
    <t xml:space="preserve">Cómo se atendió </t>
  </si>
  <si>
    <t>ídem Análisis de las observaciones  0.01.01</t>
  </si>
  <si>
    <t>Se aclara
Se incluye en el presupuesto para el pago de actividades  en eventos de educación financiera.</t>
  </si>
  <si>
    <t>Se aclara
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prohibición se modificó a 30% para puestos profesionales con licenciatura o superior  y 15% para bachilleres , pero solo para los titulares de nuevo ingreso.
ídem Análisis delas observaciones  0.01.01</t>
  </si>
  <si>
    <t>Se aclara.
Abarca el pago de consultorías en Ciencias Económicas y Sociales, en temas diferentes al giro normal del CONASSIF,  es necesaria la provisión.</t>
  </si>
  <si>
    <t>Se aclara
Se incluye para el pago de traslado de los viajes oficiales a los Miembros del Consejo,  para la asistencia de reuniones de la OCDE, FMI-GAFI. 
Se desconoce si se van a realizar las reuniones de manera presencial para el 2021, debe mantenerse la provisión para eventualmente atender estos compromisos del Consejo.</t>
  </si>
  <si>
    <t>Se aclara
Se presupuestó para el pago de viáticos de hospedaje y alimentación relacionados con los viajes oficiales,  para la asistencia de reuniones de la OCDE, FMI-GAFI.
Se desconoce si se van a realizar las reuniones de manera presencial para el 2021,debe mantenerse la provisión para eventualmente atender estos compromisos del Consejo.</t>
  </si>
  <si>
    <r>
      <t xml:space="preserve">Instituto Nacional de Seguros (INS)
</t>
    </r>
    <r>
      <rPr>
        <sz val="10"/>
        <rFont val="Arial"/>
        <family val="2"/>
      </rPr>
      <t xml:space="preserve">Se recomienda revisar el monto proyectado para las subpartidas de servicios de consultorías, capacitación, y gastos de viajes y transporte (dentro y fuera del país) 
</t>
    </r>
    <r>
      <rPr>
        <b/>
        <sz val="10"/>
        <rFont val="Arial"/>
        <family val="2"/>
      </rPr>
      <t xml:space="preserve">
BNV, CAMBOLSA,CAFI, CCETV</t>
    </r>
    <r>
      <rPr>
        <sz val="10"/>
        <rFont val="Arial"/>
        <family val="2"/>
      </rPr>
      <t xml:space="preserve">
Por la condición de estrechez económica del país, este rubro debería reducirse este año y no mas bien sufrir un aumento. En estos tiempos no es de recibo  sumas en capacitaciones tan cuantiosas y menos si incluyen el traslado físico, pues pueden ser llevadas a cabo de manera virtual, con la facilidad de que puede ser atendidas por muchos funcionarios, lo que resultaría más económico y con un efecto multiplicador.  El Regulador debe innovar con otras maneras de capacitar a sus colaboradores,  o a través de convenios  con reguladores de otras plazas de mayor desarrollo, podrían coordinarse este tipo de intercambios virtuales y hasta gratuitos. Las capacitaciones en el exterior deberían  eliminarse en este año 2021.</t>
    </r>
  </si>
  <si>
    <r>
      <t xml:space="preserve">LAFISE
</t>
    </r>
    <r>
      <rPr>
        <sz val="10"/>
        <rFont val="Arial"/>
        <family val="2"/>
      </rPr>
      <t xml:space="preserve">En la coyuntura actual, esta partida no debería mostrar un incremento. </t>
    </r>
    <r>
      <rPr>
        <b/>
        <sz val="10"/>
        <rFont val="Arial"/>
        <family val="2"/>
      </rPr>
      <t xml:space="preserve">
BNV, CAMBOLSA,CAFI, CCETV
</t>
    </r>
    <r>
      <rPr>
        <sz val="10"/>
        <rFont val="Arial"/>
        <family val="2"/>
      </rPr>
      <t>Como entes especializados en materia financiera, se hace un llamado para que se adopten políticas en materia de salarios. Así como en el pasado la Contraloría General de la República adopto la aplicación del salarios únicos, los Supervisores dado su expertos,  deben ser consientes del perjuicio que implica  las metodologías vigentes que contemplan pluses, beneficios, prohibiciones, etc.  Estimamos que  el ejemplo que pueden dar las autoridades regulatorias es fundamental, toda vez que según tenemos entendido  cuentan con la autonomía administrativa y funcional requerida para avanzar en esta materia. Los regulados hacemos una respetuoso instancia para la adopción cambios máxime que éstos se les transfiere  porcentaje de estas  prácticas poco aceptables desde el punto de vista financiero. Solicitamos por ende, que se inicien los cambios legales  para dar  pasos en esta línea, y que al menos las próximas contrataciones, tengan un régimen distinto. Sin perjuicio de lo antes indicado, solicitamos se nos aclare, si los proyectos de reforma de empleo público que se discuten en Asamblea Legislativa, en el caso de que fueran aprobados, tendrían aplicación inmediata en el presupuesto del 2021?</t>
    </r>
  </si>
  <si>
    <t>Se clara 
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partir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El Banco Central de Costa Rica y sus Organismos de Desconcentración Máxima (ODM) ha adoptado una política salarial de salarios únicos y globales, es decir sin ningún tipo de plus salarial, desde el año 1998, para todos los puestos gerenciales, y desde el año 1999 para todo el resto del personal. Cualquier nueva contratación de personal desde esas fechas se ha realizado con base en el salario global.   Sin embargo deben reconocerse dos atenuantes que mantienen el uso de otros pluses salariales y que presupuestariamente se observan como incentivos salariales.  El primer hecho, es que no se le puede obligar al personal que ingresó a laborar a la Institución antes del año 1999 a que se cambie su condición salarial, por tanto, el salario y los componentes que lo conforman son irrenunciables, por lo tanto, dicho personal todavía mantiene sus pluses personales como un derecho adquirido, pero con las nuevas limitaciones que ha incorporado la Ley N°9635, Ley de Fortalecimiento de las Finanzas Públicas, que entre las medidas más importantes fue convertir los pluses porcentuales en montos nominales.  Por otra parte, leyes como la Ley General de Control Interno (N°8292) del año 2002 y la Ley Contra la Corrupción y el Enriquecimiento Ilícito (N°8422) que han reincorporado la obligatoriedad de utilizar el plus de Prohibición, por tanto, no se podrá eliminar el mismo dado su sustento legal.
Adicionalmente el personal de salario con pluses mantienen una edad promedio de 54 años, lo que implica que en alrededor de 10 años se espera que su salida se dé en forma natural por procesos de retiros por pensión.
Actualmente solamente un 25% del personal de los ODM percibe un salario con pluses, por lo que, dicha situación tiende a desaparecer conforme se retira el personal que ingresó antes del cambio mencionado previamente.  Además se reitera que el nuevo personal que se contrata se realiza con el salario global.  
Finalmente en relación con el proyecto de empleo público que se discute en la Asamblea Legislativa actualmente no tiene implicaciones directas en cuanto al mecanismo de contratación por cuanto ya el personal de nuevo ingreso se contrata con la modalidad de salario global, y lo que viene a regular dicho proyecto de Ley es en ciertos mecanismos para equiparar los salarios entre las diversas instituciones y puestos públicos, y por tanto, al momento en que se apruebe el proyecto de Ley no se vislumbra que tenga un impacto directo en el presupuesto del año 2021, sino que tenga implicaciones a más largo plazo.</t>
  </si>
  <si>
    <t xml:space="preserve">Se aclara
Se incluye para el pago de capacitaciones tanto fuera como dentro del país, así como todos los montos asociados a la mismas.
Se incluyen capacitaciones para ampliar el conocimiento en temas como  riesgos, finanzas, fintech, supervisión que son temas de gran importancia para el CONASSIF.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</si>
</sst>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00"/>
  </numFmts>
  <fonts count="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10"/>
      <name val="Arial"/>
      <family val="2"/>
    </font>
    <font>
      <i/>
      <sz val="10"/>
      <color theme="8" tint="-0.249977111117893"/>
      <name val="Arial"/>
      <family val="2"/>
    </font>
    <font>
      <sz val="10"/>
      <color theme="1"/>
      <name val="Arial"/>
      <family val="2"/>
    </font>
    <font>
      <b/>
      <sz val="10"/>
      <color theme="1"/>
      <name val="Arial"/>
      <family val="2"/>
    </font>
    <font>
      <b/>
      <sz val="8"/>
      <name val="Arial"/>
      <family val="2"/>
    </font>
    <font>
      <b/>
      <sz val="9"/>
      <name val="Arial"/>
      <family val="2"/>
    </font>
    <font>
      <sz val="8"/>
      <name val="Arial"/>
      <family val="2"/>
    </font>
    <font>
      <sz val="9"/>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s>
  <borders count="16">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indexed="64"/>
      </left>
      <right style="thin">
        <color indexed="64"/>
      </right>
      <top style="thin">
        <color indexed="64"/>
      </top>
      <bottom style="thin">
        <color indexed="64"/>
      </bottom>
      <diagonal/>
    </border>
    <border>
      <left style="double">
        <color rgb="FF0070C0"/>
      </left>
      <right/>
      <top style="double">
        <color rgb="FF0070C0"/>
      </top>
      <bottom style="thick">
        <color theme="4" tint="-0.24994659260841701"/>
      </bottom>
      <diagonal/>
    </border>
    <border>
      <left style="double">
        <color rgb="FF0070C0"/>
      </left>
      <right/>
      <top style="double">
        <color rgb="FF0070C0"/>
      </top>
      <bottom style="double">
        <color rgb="FF0070C0"/>
      </bottom>
      <diagonal/>
    </border>
    <border>
      <left style="double">
        <color rgb="FF0070C0"/>
      </left>
      <right style="double">
        <color rgb="FF0070C0"/>
      </right>
      <top style="double">
        <color rgb="FF0070C0"/>
      </top>
      <bottom style="double">
        <color rgb="FF0070C0"/>
      </bottom>
      <diagonal/>
    </border>
    <border>
      <left/>
      <right/>
      <top style="double">
        <color rgb="FF0070C0"/>
      </top>
      <bottom style="double">
        <color rgb="FF0070C0"/>
      </bottom>
      <diagonal/>
    </border>
    <border>
      <left style="double">
        <color rgb="FF0070C0"/>
      </left>
      <right/>
      <top style="thick">
        <color theme="4" tint="-0.24994659260841701"/>
      </top>
      <bottom style="double">
        <color rgb="FF0070C0"/>
      </bottom>
      <diagonal/>
    </border>
    <border>
      <left style="double">
        <color rgb="FF0070C0"/>
      </left>
      <right style="thin">
        <color theme="4" tint="-0.24994659260841701"/>
      </right>
      <top style="double">
        <color rgb="FF0070C0"/>
      </top>
      <bottom style="double">
        <color rgb="FF0070C0"/>
      </bottom>
      <diagonal/>
    </border>
    <border>
      <left style="thin">
        <color theme="4" tint="-0.24994659260841701"/>
      </left>
      <right style="thin">
        <color theme="4" tint="-0.24994659260841701"/>
      </right>
      <top style="double">
        <color rgb="FF0070C0"/>
      </top>
      <bottom style="double">
        <color rgb="FF0070C0"/>
      </bottom>
      <diagonal/>
    </border>
    <border>
      <left style="thin">
        <color theme="4" tint="-0.24994659260841701"/>
      </left>
      <right style="double">
        <color rgb="FF0070C0"/>
      </right>
      <top style="double">
        <color rgb="FF0070C0"/>
      </top>
      <bottom style="double">
        <color rgb="FF0070C0"/>
      </bottom>
      <diagonal/>
    </border>
    <border>
      <left/>
      <right style="double">
        <color rgb="FF0070C0"/>
      </right>
      <top style="double">
        <color rgb="FF0070C0"/>
      </top>
      <bottom style="double">
        <color rgb="FF0070C0"/>
      </bottom>
      <diagonal/>
    </border>
    <border>
      <left/>
      <right style="double">
        <color theme="4" tint="-0.249977111117893"/>
      </right>
      <top/>
      <bottom style="double">
        <color theme="4" tint="-0.249977111117893"/>
      </bottom>
      <diagonal/>
    </border>
    <border>
      <left/>
      <right style="double">
        <color rgb="FF0070C0"/>
      </right>
      <top/>
      <bottom style="double">
        <color theme="4" tint="-0.249977111117893"/>
      </bottom>
      <diagonal/>
    </border>
    <border>
      <left style="double">
        <color theme="4" tint="-0.249977111117893"/>
      </left>
      <right style="double">
        <color theme="4" tint="-0.249977111117893"/>
      </right>
      <top style="double">
        <color rgb="FF0070C0"/>
      </top>
      <bottom style="double">
        <color rgb="FF0070C0"/>
      </bottom>
      <diagonal/>
    </border>
    <border>
      <left style="double">
        <color rgb="FF0070C0"/>
      </left>
      <right/>
      <top/>
      <bottom/>
      <diagonal/>
    </border>
  </borders>
  <cellStyleXfs count="23">
    <xf numFmtId="0" fontId="0" fillId="0" borderId="0"/>
    <xf numFmtId="9" fontId="5" fillId="0" borderId="0" applyFont="0" applyFill="0" applyBorder="0" applyAlignment="0" applyProtection="0"/>
    <xf numFmtId="0" fontId="5" fillId="0" borderId="0"/>
    <xf numFmtId="0" fontId="5" fillId="0" borderId="0"/>
    <xf numFmtId="0" fontId="5" fillId="0" borderId="0"/>
    <xf numFmtId="0" fontId="4" fillId="0" borderId="0"/>
    <xf numFmtId="0" fontId="3" fillId="0" borderId="0"/>
    <xf numFmtId="43" fontId="5" fillId="0" borderId="0" applyFont="0" applyFill="0" applyBorder="0" applyAlignment="0" applyProtection="0"/>
    <xf numFmtId="41"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cellStyleXfs>
  <cellXfs count="55">
    <xf numFmtId="0" fontId="0" fillId="0" borderId="0" xfId="0"/>
    <xf numFmtId="0" fontId="7" fillId="0" borderId="0" xfId="0" applyFont="1" applyAlignment="1">
      <alignment vertical="top" wrapText="1"/>
    </xf>
    <xf numFmtId="0" fontId="7" fillId="0" borderId="0" xfId="0" applyFont="1"/>
    <xf numFmtId="0" fontId="8" fillId="0" borderId="0" xfId="0" applyFont="1" applyAlignment="1">
      <alignment vertical="top" wrapText="1"/>
    </xf>
    <xf numFmtId="0" fontId="5" fillId="0" borderId="0" xfId="0" applyFont="1"/>
    <xf numFmtId="0" fontId="6" fillId="0" borderId="0" xfId="0" applyFont="1"/>
    <xf numFmtId="0" fontId="5" fillId="0" borderId="2" xfId="0" applyFont="1" applyBorder="1" applyAlignment="1">
      <alignment vertical="top" wrapText="1"/>
    </xf>
    <xf numFmtId="10" fontId="5" fillId="0" borderId="0" xfId="1" applyNumberFormat="1" applyFont="1"/>
    <xf numFmtId="0" fontId="5" fillId="0" borderId="0" xfId="0" applyFont="1" applyFill="1"/>
    <xf numFmtId="0" fontId="5" fillId="0" borderId="0" xfId="0" applyFont="1" applyAlignment="1">
      <alignment horizontal="center" vertical="top"/>
    </xf>
    <xf numFmtId="0" fontId="5" fillId="0" borderId="0" xfId="0" applyFont="1" applyAlignment="1">
      <alignment vertical="top" wrapText="1"/>
    </xf>
    <xf numFmtId="4" fontId="5" fillId="0" borderId="0" xfId="0" applyNumberFormat="1" applyFont="1" applyAlignment="1">
      <alignment vertical="top" wrapText="1"/>
    </xf>
    <xf numFmtId="0" fontId="5" fillId="0" borderId="0" xfId="0" applyFont="1" applyAlignment="1">
      <alignment horizontal="center"/>
    </xf>
    <xf numFmtId="0" fontId="6" fillId="0" borderId="0" xfId="0" applyFont="1" applyAlignment="1">
      <alignment horizontal="left" vertical="center"/>
    </xf>
    <xf numFmtId="0" fontId="5"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centerContinuous" vertical="center" wrapText="1"/>
    </xf>
    <xf numFmtId="164" fontId="6" fillId="0" borderId="0" xfId="0" applyNumberFormat="1" applyFont="1" applyAlignment="1">
      <alignment horizontal="centerContinuous" vertical="center" wrapText="1"/>
    </xf>
    <xf numFmtId="165" fontId="5" fillId="0" borderId="0" xfId="0" applyNumberFormat="1" applyFont="1" applyBorder="1" applyAlignment="1">
      <alignment horizontal="center" vertical="center" wrapText="1"/>
    </xf>
    <xf numFmtId="0" fontId="5" fillId="0" borderId="0" xfId="0" applyFont="1" applyBorder="1" applyAlignment="1">
      <alignment vertical="center" wrapText="1"/>
    </xf>
    <xf numFmtId="3" fontId="5" fillId="0" borderId="0" xfId="0" applyNumberFormat="1" applyFont="1" applyBorder="1" applyAlignment="1">
      <alignment vertical="center" wrapText="1"/>
    </xf>
    <xf numFmtId="10" fontId="5" fillId="0" borderId="0" xfId="1" applyNumberFormat="1" applyFont="1" applyBorder="1" applyAlignment="1">
      <alignment horizontal="center" vertical="center" wrapText="1"/>
    </xf>
    <xf numFmtId="0" fontId="10" fillId="4" borderId="0" xfId="22" applyFont="1" applyFill="1" applyBorder="1" applyAlignment="1">
      <alignment horizontal="center" vertical="center" wrapText="1"/>
    </xf>
    <xf numFmtId="0" fontId="10" fillId="4" borderId="0" xfId="22" applyFont="1" applyFill="1" applyBorder="1"/>
    <xf numFmtId="0" fontId="9" fillId="4" borderId="0" xfId="22" applyFont="1" applyFill="1"/>
    <xf numFmtId="0" fontId="9" fillId="4" borderId="0" xfId="22" applyFont="1" applyFill="1" applyBorder="1"/>
    <xf numFmtId="0" fontId="11" fillId="3" borderId="3" xfId="0" applyFont="1" applyFill="1" applyBorder="1" applyAlignment="1">
      <alignment horizontal="center" vertical="center"/>
    </xf>
    <xf numFmtId="0" fontId="12"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xf numFmtId="49" fontId="11" fillId="2" borderId="7" xfId="0" applyNumberFormat="1" applyFont="1" applyFill="1" applyBorder="1" applyAlignment="1">
      <alignment horizontal="center" vertical="center"/>
    </xf>
    <xf numFmtId="0" fontId="11" fillId="2" borderId="8" xfId="0" applyFont="1" applyFill="1" applyBorder="1" applyAlignment="1">
      <alignment horizontal="center" vertical="center" wrapText="1"/>
    </xf>
    <xf numFmtId="10" fontId="12" fillId="2" borderId="11" xfId="1" applyNumberFormat="1" applyFont="1" applyFill="1" applyBorder="1" applyAlignment="1">
      <alignment horizontal="center" vertical="center" wrapText="1"/>
    </xf>
    <xf numFmtId="1" fontId="12" fillId="2" borderId="11" xfId="1" applyNumberFormat="1" applyFont="1" applyFill="1" applyBorder="1" applyAlignment="1">
      <alignment horizontal="center" vertical="center" wrapText="1"/>
    </xf>
    <xf numFmtId="0" fontId="5" fillId="2" borderId="11" xfId="0" applyFont="1" applyFill="1" applyBorder="1"/>
    <xf numFmtId="0" fontId="13" fillId="0" borderId="5" xfId="0" applyFont="1" applyBorder="1" applyAlignment="1">
      <alignment horizontal="center" vertical="center" wrapText="1"/>
    </xf>
    <xf numFmtId="0" fontId="13" fillId="0" borderId="11" xfId="0" applyFont="1" applyBorder="1" applyAlignment="1">
      <alignment vertical="center" wrapText="1"/>
    </xf>
    <xf numFmtId="166" fontId="14" fillId="0" borderId="12" xfId="0" applyNumberFormat="1" applyFont="1" applyBorder="1" applyAlignment="1">
      <alignment vertical="center" wrapText="1"/>
    </xf>
    <xf numFmtId="166" fontId="14" fillId="0" borderId="13" xfId="0" applyNumberFormat="1" applyFont="1" applyBorder="1" applyAlignment="1">
      <alignment vertical="center" wrapText="1"/>
    </xf>
    <xf numFmtId="10" fontId="14" fillId="0" borderId="5" xfId="1" applyNumberFormat="1" applyFont="1" applyBorder="1" applyAlignment="1">
      <alignment horizontal="center" vertical="center" wrapText="1"/>
    </xf>
    <xf numFmtId="0" fontId="5" fillId="4" borderId="1" xfId="0" applyFont="1" applyFill="1" applyBorder="1" applyAlignment="1">
      <alignment vertical="top" wrapText="1"/>
    </xf>
    <xf numFmtId="166" fontId="14" fillId="0" borderId="14" xfId="0" applyNumberFormat="1" applyFont="1" applyBorder="1" applyAlignment="1">
      <alignment vertical="center" wrapText="1"/>
    </xf>
    <xf numFmtId="0" fontId="5" fillId="0" borderId="5" xfId="0" applyFont="1" applyBorder="1" applyAlignment="1">
      <alignment vertical="top"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7" fillId="0" borderId="15" xfId="0" applyFont="1" applyBorder="1"/>
    <xf numFmtId="0" fontId="5" fillId="0" borderId="5" xfId="0" applyFont="1" applyBorder="1" applyAlignment="1">
      <alignment horizontal="center" vertical="top" wrapText="1"/>
    </xf>
    <xf numFmtId="0" fontId="5" fillId="0" borderId="5" xfId="0" applyFont="1" applyBorder="1" applyAlignment="1">
      <alignment horizontal="left" vertical="top" wrapText="1"/>
    </xf>
    <xf numFmtId="166" fontId="12" fillId="2" borderId="9" xfId="0" applyNumberFormat="1" applyFont="1" applyFill="1" applyBorder="1" applyAlignment="1">
      <alignment horizontal="right" vertical="center" wrapText="1"/>
    </xf>
    <xf numFmtId="166" fontId="12" fillId="2" borderId="10" xfId="0" applyNumberFormat="1" applyFont="1" applyFill="1" applyBorder="1" applyAlignment="1">
      <alignment horizontal="right" vertical="center" wrapText="1"/>
    </xf>
    <xf numFmtId="0" fontId="5" fillId="0" borderId="11"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xf>
  </cellXfs>
  <cellStyles count="23">
    <cellStyle name="Millares [0] 2" xfId="8" xr:uid="{00000000-0005-0000-0000-000000000000}"/>
    <cellStyle name="Millares 10" xfId="18" xr:uid="{00000000-0005-0000-0000-000001000000}"/>
    <cellStyle name="Millares 11" xfId="19" xr:uid="{00000000-0005-0000-0000-000002000000}"/>
    <cellStyle name="Millares 12" xfId="20" xr:uid="{00000000-0005-0000-0000-000003000000}"/>
    <cellStyle name="Millares 13" xfId="21" xr:uid="{00000000-0005-0000-0000-000004000000}"/>
    <cellStyle name="Millares 2" xfId="7" xr:uid="{00000000-0005-0000-0000-000005000000}"/>
    <cellStyle name="Millares 3" xfId="12" xr:uid="{00000000-0005-0000-0000-000006000000}"/>
    <cellStyle name="Millares 4" xfId="15" xr:uid="{00000000-0005-0000-0000-000007000000}"/>
    <cellStyle name="Millares 5" xfId="14" xr:uid="{00000000-0005-0000-0000-000008000000}"/>
    <cellStyle name="Millares 6" xfId="17" xr:uid="{00000000-0005-0000-0000-000009000000}"/>
    <cellStyle name="Millares 7" xfId="16" xr:uid="{00000000-0005-0000-0000-00000A000000}"/>
    <cellStyle name="Millares 8" xfId="11" xr:uid="{00000000-0005-0000-0000-00000B000000}"/>
    <cellStyle name="Millares 9" xfId="13" xr:uid="{00000000-0005-0000-0000-00000C000000}"/>
    <cellStyle name="Normal" xfId="0" builtinId="0"/>
    <cellStyle name="Normal 2" xfId="2" xr:uid="{00000000-0005-0000-0000-00000E000000}"/>
    <cellStyle name="Normal 2 3" xfId="3" xr:uid="{00000000-0005-0000-0000-00000F000000}"/>
    <cellStyle name="Normal 2 8 3 4 2 3 2 2" xfId="5" xr:uid="{00000000-0005-0000-0000-000010000000}"/>
    <cellStyle name="Normal 2 8 3 4 2 3 2 2 2" xfId="9" xr:uid="{00000000-0005-0000-0000-000011000000}"/>
    <cellStyle name="Normal 2 8 3 4 2 3 2 2 4" xfId="6" xr:uid="{00000000-0005-0000-0000-000012000000}"/>
    <cellStyle name="Normal 2 8 3 4 2 3 2 2 4 2" xfId="10" xr:uid="{00000000-0005-0000-0000-000013000000}"/>
    <cellStyle name="Normal 3" xfId="4" xr:uid="{00000000-0005-0000-0000-000014000000}"/>
    <cellStyle name="Normal 4" xfId="22" xr:uid="{00000000-0005-0000-0000-000015000000}"/>
    <cellStyle name="Porcentaje" xfId="1"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J119"/>
  <sheetViews>
    <sheetView showGridLines="0" tabSelected="1" zoomScale="90" zoomScaleNormal="90" workbookViewId="0">
      <pane xSplit="3" ySplit="6" topLeftCell="D28" activePane="bottomRight" state="frozen"/>
      <selection pane="topRight" activeCell="E1" sqref="E1"/>
      <selection pane="bottomLeft" activeCell="A8" sqref="A8"/>
      <selection pane="bottomRight" activeCell="B1" sqref="B1"/>
    </sheetView>
  </sheetViews>
  <sheetFormatPr baseColWidth="10" defaultColWidth="11.42578125" defaultRowHeight="12.75" x14ac:dyDescent="0.2"/>
  <cols>
    <col min="1" max="1" width="2.7109375" style="4" customWidth="1"/>
    <col min="2" max="2" width="8.85546875" style="9" customWidth="1"/>
    <col min="3" max="3" width="32.140625" style="10" customWidth="1"/>
    <col min="4" max="4" width="17.7109375" style="10" customWidth="1"/>
    <col min="5" max="5" width="26.28515625" style="10" bestFit="1" customWidth="1"/>
    <col min="6" max="6" width="36.85546875" style="10" customWidth="1"/>
    <col min="7" max="7" width="18.85546875" style="4" bestFit="1" customWidth="1"/>
    <col min="8" max="8" width="73.42578125" style="4" bestFit="1" customWidth="1"/>
    <col min="9" max="9" width="160.7109375" style="4" customWidth="1"/>
    <col min="10" max="10" width="19.7109375" style="4" customWidth="1"/>
    <col min="11" max="16384" width="11.42578125" style="4"/>
  </cols>
  <sheetData>
    <row r="1" spans="2:10" x14ac:dyDescent="0.2">
      <c r="B1" s="12"/>
      <c r="C1" s="4"/>
      <c r="D1" s="4"/>
      <c r="E1" s="4"/>
      <c r="F1" s="4"/>
    </row>
    <row r="2" spans="2:10" ht="35.450000000000003" customHeight="1" x14ac:dyDescent="0.2">
      <c r="B2" s="52" t="s">
        <v>176</v>
      </c>
      <c r="C2" s="53"/>
      <c r="D2" s="53"/>
      <c r="E2" s="53"/>
      <c r="F2" s="53"/>
      <c r="G2" s="53"/>
      <c r="H2" s="13"/>
    </row>
    <row r="3" spans="2:10" x14ac:dyDescent="0.2">
      <c r="B3" s="54"/>
      <c r="C3" s="54"/>
      <c r="D3" s="54"/>
      <c r="E3" s="54"/>
      <c r="F3" s="54"/>
      <c r="G3" s="54"/>
      <c r="H3" s="14"/>
    </row>
    <row r="4" spans="2:10" ht="7.5" customHeight="1" thickBot="1" x14ac:dyDescent="0.25">
      <c r="B4" s="15"/>
      <c r="C4" s="16"/>
      <c r="D4" s="17"/>
      <c r="E4" s="17"/>
      <c r="F4" s="17"/>
    </row>
    <row r="5" spans="2:10" ht="43.5" customHeight="1" thickTop="1" thickBot="1" x14ac:dyDescent="0.25">
      <c r="B5" s="26" t="s">
        <v>47</v>
      </c>
      <c r="C5" s="27" t="s">
        <v>48</v>
      </c>
      <c r="D5" s="28" t="s">
        <v>191</v>
      </c>
      <c r="E5" s="28" t="s">
        <v>192</v>
      </c>
      <c r="F5" s="28" t="s">
        <v>113</v>
      </c>
      <c r="G5" s="28" t="s">
        <v>114</v>
      </c>
      <c r="H5" s="29" t="s">
        <v>158</v>
      </c>
      <c r="I5" s="30" t="s">
        <v>157</v>
      </c>
      <c r="J5" s="30" t="s">
        <v>159</v>
      </c>
    </row>
    <row r="6" spans="2:10" ht="19.149999999999999" customHeight="1" thickTop="1" thickBot="1" x14ac:dyDescent="0.25">
      <c r="B6" s="31" t="s">
        <v>58</v>
      </c>
      <c r="C6" s="32" t="s">
        <v>44</v>
      </c>
      <c r="D6" s="49">
        <f>SUM(D7:D25)</f>
        <v>1423061873.5600004</v>
      </c>
      <c r="E6" s="49">
        <f t="shared" ref="E6:F6" si="0">SUM(E7:E25)</f>
        <v>1415906932.8919997</v>
      </c>
      <c r="F6" s="50">
        <f t="shared" si="0"/>
        <v>7154940.6680000387</v>
      </c>
      <c r="G6" s="33">
        <f>+G7</f>
        <v>5.4082054375894639E-3</v>
      </c>
      <c r="H6" s="34"/>
      <c r="I6" s="35"/>
      <c r="J6" s="49">
        <f>D6</f>
        <v>1423061873.5600004</v>
      </c>
    </row>
    <row r="7" spans="2:10" s="8" customFormat="1" ht="290.10000000000002" customHeight="1" thickTop="1" thickBot="1" x14ac:dyDescent="0.25">
      <c r="B7" s="36" t="s">
        <v>59</v>
      </c>
      <c r="C7" s="37" t="s">
        <v>89</v>
      </c>
      <c r="D7" s="38">
        <v>688484367.96000004</v>
      </c>
      <c r="E7" s="38">
        <v>684780932</v>
      </c>
      <c r="F7" s="39">
        <f>+D7-E7</f>
        <v>3703435.9600000381</v>
      </c>
      <c r="G7" s="40">
        <f>+D7/E7-1</f>
        <v>5.4082054375894639E-3</v>
      </c>
      <c r="H7" s="37" t="s">
        <v>210</v>
      </c>
      <c r="I7" s="41" t="s">
        <v>211</v>
      </c>
      <c r="J7" s="42">
        <f t="shared" ref="J7:J70" si="1">D7</f>
        <v>688484367.96000004</v>
      </c>
    </row>
    <row r="8" spans="2:10" ht="66" customHeight="1" thickTop="1" thickBot="1" x14ac:dyDescent="0.25">
      <c r="B8" s="36" t="s">
        <v>163</v>
      </c>
      <c r="C8" s="37" t="s">
        <v>164</v>
      </c>
      <c r="D8" s="38">
        <v>0</v>
      </c>
      <c r="E8" s="38">
        <v>0</v>
      </c>
      <c r="F8" s="39">
        <f>+D8-E8</f>
        <v>0</v>
      </c>
      <c r="G8" s="40">
        <v>0</v>
      </c>
      <c r="H8" s="37"/>
      <c r="I8" s="37"/>
      <c r="J8" s="42">
        <f t="shared" si="1"/>
        <v>0</v>
      </c>
    </row>
    <row r="9" spans="2:10" ht="48.75" customHeight="1" thickTop="1" thickBot="1" x14ac:dyDescent="0.25">
      <c r="B9" s="36" t="s">
        <v>60</v>
      </c>
      <c r="C9" s="37" t="s">
        <v>61</v>
      </c>
      <c r="D9" s="38">
        <v>504000</v>
      </c>
      <c r="E9" s="38">
        <v>504000</v>
      </c>
      <c r="F9" s="39">
        <f t="shared" ref="F9:F25" si="2">+D9-E9</f>
        <v>0</v>
      </c>
      <c r="G9" s="40">
        <f t="shared" ref="G9:G78" si="3">+D9/E9-1</f>
        <v>0</v>
      </c>
      <c r="H9" s="37"/>
      <c r="I9" s="37"/>
      <c r="J9" s="42">
        <f t="shared" si="1"/>
        <v>504000</v>
      </c>
    </row>
    <row r="10" spans="2:10" ht="14.25" thickTop="1" thickBot="1" x14ac:dyDescent="0.25">
      <c r="B10" s="36" t="s">
        <v>62</v>
      </c>
      <c r="C10" s="37" t="s">
        <v>63</v>
      </c>
      <c r="D10" s="38">
        <v>4000000</v>
      </c>
      <c r="E10" s="38">
        <v>4000000</v>
      </c>
      <c r="F10" s="39">
        <f t="shared" si="2"/>
        <v>0</v>
      </c>
      <c r="G10" s="40">
        <f t="shared" si="3"/>
        <v>0</v>
      </c>
      <c r="H10" s="37"/>
      <c r="I10" s="37"/>
      <c r="J10" s="42">
        <f t="shared" si="1"/>
        <v>4000000</v>
      </c>
    </row>
    <row r="11" spans="2:10" ht="14.25" thickTop="1" thickBot="1" x14ac:dyDescent="0.25">
      <c r="B11" s="36" t="s">
        <v>127</v>
      </c>
      <c r="C11" s="37" t="s">
        <v>126</v>
      </c>
      <c r="D11" s="38">
        <v>130799808</v>
      </c>
      <c r="E11" s="38">
        <v>131847089.67</v>
      </c>
      <c r="F11" s="39">
        <f t="shared" si="2"/>
        <v>-1047281.6700000018</v>
      </c>
      <c r="G11" s="40">
        <f t="shared" si="3"/>
        <v>-7.9431534865217479E-3</v>
      </c>
      <c r="H11" s="37"/>
      <c r="I11" s="37"/>
      <c r="J11" s="42">
        <f t="shared" si="1"/>
        <v>130799808</v>
      </c>
    </row>
    <row r="12" spans="2:10" ht="27" thickTop="1" thickBot="1" x14ac:dyDescent="0.25">
      <c r="B12" s="36" t="s">
        <v>139</v>
      </c>
      <c r="C12" s="37" t="s">
        <v>140</v>
      </c>
      <c r="D12" s="38">
        <v>66627676.439999998</v>
      </c>
      <c r="E12" s="38">
        <v>66839839.560000002</v>
      </c>
      <c r="F12" s="39">
        <f t="shared" si="2"/>
        <v>-212163.12000000477</v>
      </c>
      <c r="G12" s="40">
        <f t="shared" si="3"/>
        <v>-3.1742015150941771E-3</v>
      </c>
      <c r="H12" s="37" t="s">
        <v>193</v>
      </c>
      <c r="I12" s="41" t="s">
        <v>203</v>
      </c>
      <c r="J12" s="42">
        <f t="shared" si="1"/>
        <v>66627676.439999998</v>
      </c>
    </row>
    <row r="13" spans="2:10" s="8" customFormat="1" ht="114" customHeight="1" thickTop="1" thickBot="1" x14ac:dyDescent="0.25">
      <c r="B13" s="36" t="s">
        <v>141</v>
      </c>
      <c r="C13" s="37" t="s">
        <v>142</v>
      </c>
      <c r="D13" s="38">
        <v>129309507.59999999</v>
      </c>
      <c r="E13" s="38">
        <v>128031797.40000001</v>
      </c>
      <c r="F13" s="39">
        <f t="shared" si="2"/>
        <v>1277710.1999999881</v>
      </c>
      <c r="G13" s="40">
        <f t="shared" si="3"/>
        <v>9.9796318254294913E-3</v>
      </c>
      <c r="H13" s="37" t="s">
        <v>194</v>
      </c>
      <c r="I13" s="41" t="s">
        <v>205</v>
      </c>
      <c r="J13" s="42">
        <f t="shared" si="1"/>
        <v>129309507.59999999</v>
      </c>
    </row>
    <row r="14" spans="2:10" ht="14.25" thickTop="1" thickBot="1" x14ac:dyDescent="0.25">
      <c r="B14" s="36" t="s">
        <v>143</v>
      </c>
      <c r="C14" s="37" t="s">
        <v>64</v>
      </c>
      <c r="D14" s="38">
        <v>76830696.24000001</v>
      </c>
      <c r="E14" s="38">
        <v>76439285.229999989</v>
      </c>
      <c r="F14" s="39">
        <f t="shared" si="2"/>
        <v>391411.01000002027</v>
      </c>
      <c r="G14" s="40">
        <f t="shared" si="3"/>
        <v>5.1205477500515517E-3</v>
      </c>
      <c r="H14" s="37"/>
      <c r="I14" s="37"/>
      <c r="J14" s="42">
        <f t="shared" si="1"/>
        <v>76830696.24000001</v>
      </c>
    </row>
    <row r="15" spans="2:10" ht="14.25" thickTop="1" thickBot="1" x14ac:dyDescent="0.25">
      <c r="B15" s="36" t="s">
        <v>27</v>
      </c>
      <c r="C15" s="37" t="s">
        <v>49</v>
      </c>
      <c r="D15" s="38">
        <v>21059668.079999998</v>
      </c>
      <c r="E15" s="38">
        <v>20899881.34</v>
      </c>
      <c r="F15" s="39">
        <f t="shared" si="2"/>
        <v>159786.73999999836</v>
      </c>
      <c r="G15" s="40">
        <f t="shared" si="3"/>
        <v>7.6453419711137727E-3</v>
      </c>
      <c r="H15" s="37"/>
      <c r="I15" s="37"/>
      <c r="J15" s="42">
        <f t="shared" si="1"/>
        <v>21059668.079999998</v>
      </c>
    </row>
    <row r="16" spans="2:10" ht="96" customHeight="1" thickTop="1" thickBot="1" x14ac:dyDescent="0.25">
      <c r="B16" s="36" t="s">
        <v>144</v>
      </c>
      <c r="C16" s="37" t="s">
        <v>26</v>
      </c>
      <c r="D16" s="38">
        <v>11983504.079999998</v>
      </c>
      <c r="E16" s="38">
        <v>12215354.32</v>
      </c>
      <c r="F16" s="39">
        <f t="shared" si="2"/>
        <v>-231850.24000000209</v>
      </c>
      <c r="G16" s="40">
        <f t="shared" si="3"/>
        <v>-1.8980230448198854E-2</v>
      </c>
      <c r="H16" s="37" t="s">
        <v>195</v>
      </c>
      <c r="I16" s="41" t="s">
        <v>183</v>
      </c>
      <c r="J16" s="42">
        <f t="shared" si="1"/>
        <v>11983504.079999998</v>
      </c>
    </row>
    <row r="17" spans="2:10" ht="24" thickTop="1" thickBot="1" x14ac:dyDescent="0.25">
      <c r="B17" s="36" t="s">
        <v>65</v>
      </c>
      <c r="C17" s="37" t="s">
        <v>108</v>
      </c>
      <c r="D17" s="38">
        <v>85282107</v>
      </c>
      <c r="E17" s="38">
        <v>84847641.939999998</v>
      </c>
      <c r="F17" s="39">
        <f t="shared" si="2"/>
        <v>434465.06000000238</v>
      </c>
      <c r="G17" s="40">
        <f t="shared" si="3"/>
        <v>5.1205319330764887E-3</v>
      </c>
      <c r="H17" s="37"/>
      <c r="I17" s="37"/>
      <c r="J17" s="42">
        <f t="shared" si="1"/>
        <v>85282107</v>
      </c>
    </row>
    <row r="18" spans="2:10" ht="14.25" thickTop="1" thickBot="1" x14ac:dyDescent="0.25">
      <c r="B18" s="36" t="s">
        <v>145</v>
      </c>
      <c r="C18" s="37" t="s">
        <v>146</v>
      </c>
      <c r="D18" s="38">
        <v>4609843.68</v>
      </c>
      <c r="E18" s="38">
        <v>4586359.0559999999</v>
      </c>
      <c r="F18" s="39">
        <f t="shared" si="2"/>
        <v>23484.623999999836</v>
      </c>
      <c r="G18" s="40">
        <f t="shared" si="3"/>
        <v>5.120537601450259E-3</v>
      </c>
      <c r="H18" s="37"/>
      <c r="I18" s="37"/>
      <c r="J18" s="42">
        <f t="shared" si="1"/>
        <v>4609843.68</v>
      </c>
    </row>
    <row r="19" spans="2:10" ht="14.25" thickTop="1" thickBot="1" x14ac:dyDescent="0.25">
      <c r="B19" s="36" t="s">
        <v>147</v>
      </c>
      <c r="C19" s="37" t="s">
        <v>148</v>
      </c>
      <c r="D19" s="38">
        <v>13829530.92</v>
      </c>
      <c r="E19" s="38">
        <v>13759077.08</v>
      </c>
      <c r="F19" s="39">
        <f t="shared" si="2"/>
        <v>70453.839999999851</v>
      </c>
      <c r="G19" s="40">
        <f t="shared" si="3"/>
        <v>5.1205353084626815E-3</v>
      </c>
      <c r="H19" s="37"/>
      <c r="I19" s="37"/>
      <c r="J19" s="42">
        <f t="shared" si="1"/>
        <v>13829530.92</v>
      </c>
    </row>
    <row r="20" spans="2:10" ht="14.25" thickTop="1" thickBot="1" x14ac:dyDescent="0.25">
      <c r="B20" s="36" t="s">
        <v>149</v>
      </c>
      <c r="C20" s="37" t="s">
        <v>150</v>
      </c>
      <c r="D20" s="38">
        <v>46098436.200000003</v>
      </c>
      <c r="E20" s="38">
        <v>45863590.18</v>
      </c>
      <c r="F20" s="39">
        <f t="shared" si="2"/>
        <v>234846.02000000328</v>
      </c>
      <c r="G20" s="40">
        <f t="shared" si="3"/>
        <v>5.1205328470429468E-3</v>
      </c>
      <c r="H20" s="37"/>
      <c r="I20" s="37"/>
      <c r="J20" s="42">
        <f t="shared" si="1"/>
        <v>46098436.200000003</v>
      </c>
    </row>
    <row r="21" spans="2:10" ht="14.25" thickTop="1" thickBot="1" x14ac:dyDescent="0.25">
      <c r="B21" s="36" t="s">
        <v>66</v>
      </c>
      <c r="C21" s="37" t="s">
        <v>151</v>
      </c>
      <c r="D21" s="38">
        <v>4609843.68</v>
      </c>
      <c r="E21" s="38">
        <v>4586359.0559999999</v>
      </c>
      <c r="F21" s="39">
        <f t="shared" si="2"/>
        <v>23484.623999999836</v>
      </c>
      <c r="G21" s="40">
        <f t="shared" si="3"/>
        <v>5.120537601450259E-3</v>
      </c>
      <c r="H21" s="37"/>
      <c r="I21" s="37"/>
      <c r="J21" s="42">
        <f t="shared" si="1"/>
        <v>4609843.68</v>
      </c>
    </row>
    <row r="22" spans="2:10" ht="24" thickTop="1" thickBot="1" x14ac:dyDescent="0.25">
      <c r="B22" s="36" t="s">
        <v>152</v>
      </c>
      <c r="C22" s="37" t="s">
        <v>153</v>
      </c>
      <c r="D22" s="38">
        <v>48403358.039999999</v>
      </c>
      <c r="E22" s="38">
        <v>46537907.719999999</v>
      </c>
      <c r="F22" s="39">
        <f t="shared" si="2"/>
        <v>1865450.3200000003</v>
      </c>
      <c r="G22" s="40">
        <f t="shared" si="3"/>
        <v>4.0084533478033979E-2</v>
      </c>
      <c r="H22" s="37"/>
      <c r="I22" s="37"/>
      <c r="J22" s="42">
        <f t="shared" si="1"/>
        <v>48403358.039999999</v>
      </c>
    </row>
    <row r="23" spans="2:10" ht="14.25" thickTop="1" thickBot="1" x14ac:dyDescent="0.25">
      <c r="B23" s="36" t="s">
        <v>67</v>
      </c>
      <c r="C23" s="37" t="s">
        <v>154</v>
      </c>
      <c r="D23" s="38">
        <v>13829530.92</v>
      </c>
      <c r="E23" s="38">
        <v>13759077.08</v>
      </c>
      <c r="F23" s="39">
        <f t="shared" si="2"/>
        <v>70453.839999999851</v>
      </c>
      <c r="G23" s="40">
        <f t="shared" si="3"/>
        <v>5.1205353084626815E-3</v>
      </c>
      <c r="H23" s="37"/>
      <c r="I23" s="37"/>
      <c r="J23" s="42">
        <f t="shared" si="1"/>
        <v>13829530.92</v>
      </c>
    </row>
    <row r="24" spans="2:10" ht="14.25" thickTop="1" thickBot="1" x14ac:dyDescent="0.25">
      <c r="B24" s="36" t="s">
        <v>68</v>
      </c>
      <c r="C24" s="37" t="s">
        <v>155</v>
      </c>
      <c r="D24" s="38">
        <v>27659061.719999999</v>
      </c>
      <c r="E24" s="38">
        <v>27518154.059999999</v>
      </c>
      <c r="F24" s="39">
        <f t="shared" si="2"/>
        <v>140907.66000000015</v>
      </c>
      <c r="G24" s="40">
        <f t="shared" si="3"/>
        <v>5.1205346002776153E-3</v>
      </c>
      <c r="H24" s="37"/>
      <c r="I24" s="37"/>
      <c r="J24" s="42">
        <f t="shared" si="1"/>
        <v>27659061.719999999</v>
      </c>
    </row>
    <row r="25" spans="2:10" ht="24" thickTop="1" thickBot="1" x14ac:dyDescent="0.25">
      <c r="B25" s="36" t="s">
        <v>69</v>
      </c>
      <c r="C25" s="37" t="s">
        <v>156</v>
      </c>
      <c r="D25" s="38">
        <v>49140933</v>
      </c>
      <c r="E25" s="38">
        <v>48890587.200000003</v>
      </c>
      <c r="F25" s="39">
        <f t="shared" si="2"/>
        <v>250345.79999999702</v>
      </c>
      <c r="G25" s="40">
        <f t="shared" si="3"/>
        <v>5.1205316674944878E-3</v>
      </c>
      <c r="H25" s="37"/>
      <c r="I25" s="37"/>
      <c r="J25" s="42">
        <f t="shared" si="1"/>
        <v>49140933</v>
      </c>
    </row>
    <row r="26" spans="2:10" ht="19.5" customHeight="1" thickTop="1" thickBot="1" x14ac:dyDescent="0.25">
      <c r="B26" s="31">
        <v>1</v>
      </c>
      <c r="C26" s="32" t="s">
        <v>45</v>
      </c>
      <c r="D26" s="49">
        <f>SUM(D27:D58)</f>
        <v>90523254.780000001</v>
      </c>
      <c r="E26" s="49">
        <f>SUM(E27:E58)</f>
        <v>89799336.898000002</v>
      </c>
      <c r="F26" s="50">
        <f t="shared" ref="F26" si="4">SUM(F27:F58)</f>
        <v>723917.88199999928</v>
      </c>
      <c r="G26" s="33">
        <f t="shared" si="3"/>
        <v>8.0615058752857571E-3</v>
      </c>
      <c r="H26" s="34"/>
      <c r="I26" s="34"/>
      <c r="J26" s="49">
        <f t="shared" si="1"/>
        <v>90523254.780000001</v>
      </c>
    </row>
    <row r="27" spans="2:10" ht="14.25" thickTop="1" thickBot="1" x14ac:dyDescent="0.25">
      <c r="B27" s="36" t="s">
        <v>100</v>
      </c>
      <c r="C27" s="37" t="s">
        <v>101</v>
      </c>
      <c r="D27" s="38">
        <v>0</v>
      </c>
      <c r="E27" s="38">
        <v>0</v>
      </c>
      <c r="F27" s="39">
        <f t="shared" ref="F27:F58" si="5">+D27-E27</f>
        <v>0</v>
      </c>
      <c r="G27" s="40">
        <v>0</v>
      </c>
      <c r="H27" s="37"/>
      <c r="I27" s="37"/>
      <c r="J27" s="42">
        <f t="shared" si="1"/>
        <v>0</v>
      </c>
    </row>
    <row r="28" spans="2:10" ht="14.25" thickTop="1" thickBot="1" x14ac:dyDescent="0.25">
      <c r="B28" s="36" t="s">
        <v>132</v>
      </c>
      <c r="C28" s="37" t="s">
        <v>53</v>
      </c>
      <c r="D28" s="38">
        <v>0</v>
      </c>
      <c r="E28" s="38">
        <v>0</v>
      </c>
      <c r="F28" s="39">
        <f t="shared" ref="F28" si="6">+D28-E28</f>
        <v>0</v>
      </c>
      <c r="G28" s="40">
        <v>0</v>
      </c>
      <c r="H28" s="37"/>
      <c r="I28" s="37"/>
      <c r="J28" s="42">
        <f t="shared" si="1"/>
        <v>0</v>
      </c>
    </row>
    <row r="29" spans="2:10" ht="14.25" thickTop="1" thickBot="1" x14ac:dyDescent="0.25">
      <c r="B29" s="36" t="s">
        <v>70</v>
      </c>
      <c r="C29" s="37" t="s">
        <v>71</v>
      </c>
      <c r="D29" s="38">
        <v>150000</v>
      </c>
      <c r="E29" s="38">
        <v>150000</v>
      </c>
      <c r="F29" s="39">
        <f t="shared" si="5"/>
        <v>0</v>
      </c>
      <c r="G29" s="40">
        <v>0</v>
      </c>
      <c r="H29" s="37"/>
      <c r="I29" s="37"/>
      <c r="J29" s="42">
        <f t="shared" si="1"/>
        <v>150000</v>
      </c>
    </row>
    <row r="30" spans="2:10" ht="14.25" thickTop="1" thickBot="1" x14ac:dyDescent="0.25">
      <c r="B30" s="36" t="s">
        <v>72</v>
      </c>
      <c r="C30" s="37" t="s">
        <v>40</v>
      </c>
      <c r="D30" s="38">
        <v>0</v>
      </c>
      <c r="E30" s="38">
        <v>0</v>
      </c>
      <c r="F30" s="39">
        <f t="shared" si="5"/>
        <v>0</v>
      </c>
      <c r="G30" s="40">
        <v>0</v>
      </c>
      <c r="H30" s="37"/>
      <c r="I30" s="37"/>
      <c r="J30" s="42">
        <f t="shared" si="1"/>
        <v>0</v>
      </c>
    </row>
    <row r="31" spans="2:10" ht="14.25" thickTop="1" thickBot="1" x14ac:dyDescent="0.25">
      <c r="B31" s="36" t="s">
        <v>103</v>
      </c>
      <c r="C31" s="37" t="s">
        <v>104</v>
      </c>
      <c r="D31" s="38">
        <v>1700000</v>
      </c>
      <c r="E31" s="38">
        <v>1700000</v>
      </c>
      <c r="F31" s="39">
        <f t="shared" si="5"/>
        <v>0</v>
      </c>
      <c r="G31" s="40">
        <v>0</v>
      </c>
      <c r="H31" s="37"/>
      <c r="I31" s="37"/>
      <c r="J31" s="42">
        <f t="shared" si="1"/>
        <v>1700000</v>
      </c>
    </row>
    <row r="32" spans="2:10" ht="14.25" thickTop="1" thickBot="1" x14ac:dyDescent="0.25">
      <c r="B32" s="36" t="s">
        <v>73</v>
      </c>
      <c r="C32" s="37" t="s">
        <v>41</v>
      </c>
      <c r="D32" s="38">
        <v>5515000</v>
      </c>
      <c r="E32" s="38">
        <v>5515000</v>
      </c>
      <c r="F32" s="39">
        <f t="shared" si="5"/>
        <v>0</v>
      </c>
      <c r="G32" s="40">
        <f t="shared" si="3"/>
        <v>0</v>
      </c>
      <c r="H32" s="37"/>
      <c r="I32" s="37"/>
      <c r="J32" s="42">
        <f t="shared" si="1"/>
        <v>5515000</v>
      </c>
    </row>
    <row r="33" spans="2:10" ht="14.25" thickTop="1" thickBot="1" x14ac:dyDescent="0.25">
      <c r="B33" s="36" t="s">
        <v>133</v>
      </c>
      <c r="C33" s="37" t="s">
        <v>135</v>
      </c>
      <c r="D33" s="38">
        <v>0</v>
      </c>
      <c r="E33" s="38">
        <v>0</v>
      </c>
      <c r="F33" s="39">
        <f t="shared" si="5"/>
        <v>0</v>
      </c>
      <c r="G33" s="40">
        <v>0</v>
      </c>
      <c r="H33" s="37"/>
      <c r="I33" s="37"/>
      <c r="J33" s="42">
        <f t="shared" si="1"/>
        <v>0</v>
      </c>
    </row>
    <row r="34" spans="2:10" ht="14.25" thickTop="1" thickBot="1" x14ac:dyDescent="0.25">
      <c r="B34" s="36" t="s">
        <v>74</v>
      </c>
      <c r="C34" s="37" t="s">
        <v>54</v>
      </c>
      <c r="D34" s="38">
        <v>2640000</v>
      </c>
      <c r="E34" s="38">
        <v>2640000</v>
      </c>
      <c r="F34" s="39">
        <f t="shared" ref="F34:F43" si="7">+D34-E34</f>
        <v>0</v>
      </c>
      <c r="G34" s="40">
        <v>0</v>
      </c>
      <c r="H34" s="37"/>
      <c r="I34" s="37"/>
      <c r="J34" s="42">
        <f t="shared" si="1"/>
        <v>2640000</v>
      </c>
    </row>
    <row r="35" spans="2:10" ht="14.25" thickTop="1" thickBot="1" x14ac:dyDescent="0.25">
      <c r="B35" s="36" t="s">
        <v>165</v>
      </c>
      <c r="C35" s="37" t="s">
        <v>166</v>
      </c>
      <c r="D35" s="38">
        <v>0</v>
      </c>
      <c r="E35" s="38">
        <v>0</v>
      </c>
      <c r="F35" s="39">
        <f t="shared" si="7"/>
        <v>0</v>
      </c>
      <c r="G35" s="40"/>
      <c r="H35" s="37"/>
      <c r="I35" s="37"/>
      <c r="J35" s="42">
        <f t="shared" si="1"/>
        <v>0</v>
      </c>
    </row>
    <row r="36" spans="2:10" ht="24" thickTop="1" thickBot="1" x14ac:dyDescent="0.25">
      <c r="B36" s="36" t="s">
        <v>92</v>
      </c>
      <c r="C36" s="37" t="s">
        <v>93</v>
      </c>
      <c r="D36" s="38">
        <v>0</v>
      </c>
      <c r="E36" s="38">
        <v>0</v>
      </c>
      <c r="F36" s="39">
        <f t="shared" si="7"/>
        <v>0</v>
      </c>
      <c r="G36" s="40">
        <v>0</v>
      </c>
      <c r="H36" s="37"/>
      <c r="I36" s="37"/>
      <c r="J36" s="42">
        <f t="shared" si="1"/>
        <v>0</v>
      </c>
    </row>
    <row r="37" spans="2:10" ht="14.25" thickTop="1" thickBot="1" x14ac:dyDescent="0.25">
      <c r="B37" s="36" t="s">
        <v>102</v>
      </c>
      <c r="C37" s="37" t="s">
        <v>136</v>
      </c>
      <c r="D37" s="38">
        <v>0</v>
      </c>
      <c r="E37" s="38">
        <v>0</v>
      </c>
      <c r="F37" s="39">
        <f t="shared" si="7"/>
        <v>0</v>
      </c>
      <c r="G37" s="40">
        <v>0</v>
      </c>
      <c r="H37" s="37"/>
      <c r="I37" s="37"/>
      <c r="J37" s="42">
        <f t="shared" si="1"/>
        <v>0</v>
      </c>
    </row>
    <row r="38" spans="2:10" s="8" customFormat="1" ht="39.75" thickTop="1" thickBot="1" x14ac:dyDescent="0.25">
      <c r="B38" s="36" t="s">
        <v>95</v>
      </c>
      <c r="C38" s="37" t="s">
        <v>167</v>
      </c>
      <c r="D38" s="38">
        <v>10432855.879999999</v>
      </c>
      <c r="E38" s="38">
        <v>10432855.879999999</v>
      </c>
      <c r="F38" s="39">
        <f t="shared" si="7"/>
        <v>0</v>
      </c>
      <c r="G38" s="40"/>
      <c r="H38" s="37" t="s">
        <v>196</v>
      </c>
      <c r="I38" s="41" t="s">
        <v>174</v>
      </c>
      <c r="J38" s="42">
        <f t="shared" si="1"/>
        <v>10432855.879999999</v>
      </c>
    </row>
    <row r="39" spans="2:10" s="8" customFormat="1" ht="300" customHeight="1" thickTop="1" thickBot="1" x14ac:dyDescent="0.25">
      <c r="B39" s="36" t="s">
        <v>75</v>
      </c>
      <c r="C39" s="37" t="s">
        <v>137</v>
      </c>
      <c r="D39" s="38">
        <v>14000000</v>
      </c>
      <c r="E39" s="38">
        <v>14000000</v>
      </c>
      <c r="F39" s="39">
        <f t="shared" si="7"/>
        <v>0</v>
      </c>
      <c r="G39" s="40">
        <f t="shared" si="3"/>
        <v>0</v>
      </c>
      <c r="H39" s="37" t="s">
        <v>197</v>
      </c>
      <c r="I39" s="41" t="s">
        <v>206</v>
      </c>
      <c r="J39" s="42">
        <f t="shared" si="1"/>
        <v>14000000</v>
      </c>
    </row>
    <row r="40" spans="2:10" s="8" customFormat="1" ht="24" thickTop="1" thickBot="1" x14ac:dyDescent="0.25">
      <c r="B40" s="36" t="s">
        <v>75</v>
      </c>
      <c r="C40" s="37" t="s">
        <v>138</v>
      </c>
      <c r="D40" s="38">
        <v>0</v>
      </c>
      <c r="E40" s="38">
        <v>0</v>
      </c>
      <c r="F40" s="39">
        <f t="shared" si="7"/>
        <v>0</v>
      </c>
      <c r="G40" s="40">
        <v>0</v>
      </c>
      <c r="H40" s="37"/>
      <c r="I40" s="41"/>
      <c r="J40" s="42">
        <f t="shared" si="1"/>
        <v>0</v>
      </c>
    </row>
    <row r="41" spans="2:10" s="8" customFormat="1" ht="24" thickTop="1" thickBot="1" x14ac:dyDescent="0.25">
      <c r="B41" s="36" t="s">
        <v>76</v>
      </c>
      <c r="C41" s="37" t="s">
        <v>168</v>
      </c>
      <c r="D41" s="38">
        <v>0</v>
      </c>
      <c r="E41" s="38">
        <v>0</v>
      </c>
      <c r="F41" s="39">
        <f t="shared" si="7"/>
        <v>0</v>
      </c>
      <c r="G41" s="40">
        <v>0</v>
      </c>
      <c r="H41" s="37"/>
      <c r="I41" s="41"/>
      <c r="J41" s="42">
        <f t="shared" si="1"/>
        <v>0</v>
      </c>
    </row>
    <row r="42" spans="2:10" s="8" customFormat="1" ht="14.25" thickTop="1" thickBot="1" x14ac:dyDescent="0.25">
      <c r="B42" s="36" t="s">
        <v>76</v>
      </c>
      <c r="C42" s="37" t="s">
        <v>115</v>
      </c>
      <c r="D42" s="38">
        <v>0</v>
      </c>
      <c r="E42" s="38">
        <v>0</v>
      </c>
      <c r="F42" s="39">
        <f t="shared" si="7"/>
        <v>0</v>
      </c>
      <c r="G42" s="40"/>
      <c r="H42" s="37"/>
      <c r="I42" s="37"/>
      <c r="J42" s="42">
        <f t="shared" si="1"/>
        <v>0</v>
      </c>
    </row>
    <row r="43" spans="2:10" s="8" customFormat="1" ht="279.60000000000002" customHeight="1" thickTop="1" thickBot="1" x14ac:dyDescent="0.25">
      <c r="B43" s="36" t="s">
        <v>77</v>
      </c>
      <c r="C43" s="37" t="s">
        <v>78</v>
      </c>
      <c r="D43" s="38">
        <v>2225000</v>
      </c>
      <c r="E43" s="38">
        <v>2225000</v>
      </c>
      <c r="F43" s="39">
        <f t="shared" si="7"/>
        <v>0</v>
      </c>
      <c r="G43" s="40">
        <f t="shared" si="3"/>
        <v>0</v>
      </c>
      <c r="H43" s="37" t="s">
        <v>198</v>
      </c>
      <c r="I43" s="51" t="s">
        <v>204</v>
      </c>
      <c r="J43" s="42">
        <f t="shared" si="1"/>
        <v>2225000</v>
      </c>
    </row>
    <row r="44" spans="2:10" s="8" customFormat="1" ht="38.25" thickTop="1" thickBot="1" x14ac:dyDescent="0.25">
      <c r="B44" s="36" t="s">
        <v>79</v>
      </c>
      <c r="C44" s="37" t="s">
        <v>80</v>
      </c>
      <c r="D44" s="38">
        <v>843000</v>
      </c>
      <c r="E44" s="38">
        <v>843000</v>
      </c>
      <c r="F44" s="39">
        <f t="shared" si="5"/>
        <v>0</v>
      </c>
      <c r="G44" s="40">
        <f t="shared" si="3"/>
        <v>0</v>
      </c>
      <c r="H44" s="37" t="s">
        <v>196</v>
      </c>
      <c r="I44" s="41" t="s">
        <v>171</v>
      </c>
      <c r="J44" s="42">
        <f t="shared" si="1"/>
        <v>843000</v>
      </c>
    </row>
    <row r="45" spans="2:10" s="8" customFormat="1" ht="38.25" thickTop="1" thickBot="1" x14ac:dyDescent="0.25">
      <c r="B45" s="36" t="s">
        <v>81</v>
      </c>
      <c r="C45" s="37" t="s">
        <v>82</v>
      </c>
      <c r="D45" s="38">
        <v>1200000</v>
      </c>
      <c r="E45" s="38">
        <v>1200000</v>
      </c>
      <c r="F45" s="39">
        <f t="shared" si="5"/>
        <v>0</v>
      </c>
      <c r="G45" s="40">
        <f t="shared" si="3"/>
        <v>0</v>
      </c>
      <c r="H45" s="37" t="s">
        <v>196</v>
      </c>
      <c r="I45" s="37" t="s">
        <v>170</v>
      </c>
      <c r="J45" s="42">
        <f t="shared" si="1"/>
        <v>1200000</v>
      </c>
    </row>
    <row r="46" spans="2:10" s="8" customFormat="1" ht="171" customHeight="1" thickTop="1" thickBot="1" x14ac:dyDescent="0.25">
      <c r="B46" s="36" t="s">
        <v>83</v>
      </c>
      <c r="C46" s="37" t="s">
        <v>84</v>
      </c>
      <c r="D46" s="38">
        <v>4500000</v>
      </c>
      <c r="E46" s="38">
        <v>4449600</v>
      </c>
      <c r="F46" s="39">
        <f t="shared" si="5"/>
        <v>50400</v>
      </c>
      <c r="G46" s="40">
        <f t="shared" si="3"/>
        <v>1.1326860841423869E-2</v>
      </c>
      <c r="H46" s="37" t="s">
        <v>199</v>
      </c>
      <c r="I46" s="51" t="s">
        <v>207</v>
      </c>
      <c r="J46" s="42">
        <f t="shared" si="1"/>
        <v>4500000</v>
      </c>
    </row>
    <row r="47" spans="2:10" s="8" customFormat="1" ht="76.5" thickTop="1" thickBot="1" x14ac:dyDescent="0.25">
      <c r="B47" s="36" t="s">
        <v>85</v>
      </c>
      <c r="C47" s="37" t="s">
        <v>86</v>
      </c>
      <c r="D47" s="38">
        <v>5700000</v>
      </c>
      <c r="E47" s="38">
        <v>5636160</v>
      </c>
      <c r="F47" s="39">
        <f t="shared" si="5"/>
        <v>63840</v>
      </c>
      <c r="G47" s="40">
        <f t="shared" si="3"/>
        <v>1.1326860841423869E-2</v>
      </c>
      <c r="H47" s="37" t="s">
        <v>200</v>
      </c>
      <c r="I47" s="51" t="s">
        <v>208</v>
      </c>
      <c r="J47" s="42">
        <f t="shared" si="1"/>
        <v>5700000</v>
      </c>
    </row>
    <row r="48" spans="2:10" s="8" customFormat="1" ht="14.25" thickTop="1" thickBot="1" x14ac:dyDescent="0.25">
      <c r="B48" s="36" t="s">
        <v>87</v>
      </c>
      <c r="C48" s="37" t="s">
        <v>42</v>
      </c>
      <c r="D48" s="38">
        <v>0</v>
      </c>
      <c r="E48" s="38">
        <v>0</v>
      </c>
      <c r="F48" s="39">
        <f t="shared" si="5"/>
        <v>0</v>
      </c>
      <c r="G48" s="40">
        <v>0</v>
      </c>
      <c r="H48" s="37"/>
      <c r="I48" s="37"/>
      <c r="J48" s="42">
        <f t="shared" si="1"/>
        <v>0</v>
      </c>
    </row>
    <row r="49" spans="2:10" s="8" customFormat="1" ht="178.5" thickTop="1" thickBot="1" x14ac:dyDescent="0.25">
      <c r="B49" s="36" t="s">
        <v>0</v>
      </c>
      <c r="C49" s="37" t="s">
        <v>1</v>
      </c>
      <c r="D49" s="38">
        <v>40867398.899999999</v>
      </c>
      <c r="E49" s="38">
        <v>40257721.017999999</v>
      </c>
      <c r="F49" s="39">
        <f t="shared" si="5"/>
        <v>609677.88199999928</v>
      </c>
      <c r="G49" s="40">
        <f t="shared" si="3"/>
        <v>1.5144371479135721E-2</v>
      </c>
      <c r="H49" s="37" t="s">
        <v>209</v>
      </c>
      <c r="I49" s="51" t="s">
        <v>212</v>
      </c>
      <c r="J49" s="42">
        <f t="shared" si="1"/>
        <v>40867398.899999999</v>
      </c>
    </row>
    <row r="50" spans="2:10" ht="14.25" thickTop="1" thickBot="1" x14ac:dyDescent="0.25">
      <c r="B50" s="36" t="s">
        <v>2</v>
      </c>
      <c r="C50" s="37" t="s">
        <v>116</v>
      </c>
      <c r="D50" s="38">
        <v>0</v>
      </c>
      <c r="E50" s="38">
        <v>0</v>
      </c>
      <c r="F50" s="39">
        <f t="shared" si="5"/>
        <v>0</v>
      </c>
      <c r="G50" s="40">
        <v>0</v>
      </c>
      <c r="H50" s="37"/>
      <c r="I50" s="37"/>
      <c r="J50" s="42">
        <f t="shared" si="1"/>
        <v>0</v>
      </c>
    </row>
    <row r="51" spans="2:10" ht="14.25" thickTop="1" thickBot="1" x14ac:dyDescent="0.25">
      <c r="B51" s="36" t="s">
        <v>3</v>
      </c>
      <c r="C51" s="37" t="s">
        <v>131</v>
      </c>
      <c r="D51" s="38">
        <v>0</v>
      </c>
      <c r="E51" s="38">
        <v>0</v>
      </c>
      <c r="F51" s="39">
        <f t="shared" si="5"/>
        <v>0</v>
      </c>
      <c r="G51" s="40">
        <v>0</v>
      </c>
      <c r="H51" s="37"/>
      <c r="I51" s="37"/>
      <c r="J51" s="42">
        <f t="shared" si="1"/>
        <v>0</v>
      </c>
    </row>
    <row r="52" spans="2:10" ht="24" thickTop="1" thickBot="1" x14ac:dyDescent="0.25">
      <c r="B52" s="36" t="s">
        <v>4</v>
      </c>
      <c r="C52" s="37" t="s">
        <v>117</v>
      </c>
      <c r="D52" s="38">
        <v>0</v>
      </c>
      <c r="E52" s="38">
        <v>0</v>
      </c>
      <c r="F52" s="39">
        <f t="shared" si="5"/>
        <v>0</v>
      </c>
      <c r="G52" s="40">
        <v>0</v>
      </c>
      <c r="H52" s="37"/>
      <c r="I52" s="37"/>
      <c r="J52" s="42">
        <f t="shared" si="1"/>
        <v>0</v>
      </c>
    </row>
    <row r="53" spans="2:10" ht="24" thickTop="1" thickBot="1" x14ac:dyDescent="0.25">
      <c r="B53" s="36" t="s">
        <v>91</v>
      </c>
      <c r="C53" s="37" t="s">
        <v>118</v>
      </c>
      <c r="D53" s="38">
        <v>100000</v>
      </c>
      <c r="E53" s="38">
        <v>100000</v>
      </c>
      <c r="F53" s="39">
        <f t="shared" si="5"/>
        <v>0</v>
      </c>
      <c r="G53" s="40">
        <f t="shared" si="3"/>
        <v>0</v>
      </c>
      <c r="H53" s="37"/>
      <c r="I53" s="37"/>
      <c r="J53" s="42">
        <f t="shared" si="1"/>
        <v>100000</v>
      </c>
    </row>
    <row r="54" spans="2:10" ht="33" customHeight="1" thickTop="1" thickBot="1" x14ac:dyDescent="0.25">
      <c r="B54" s="36" t="s">
        <v>5</v>
      </c>
      <c r="C54" s="37" t="s">
        <v>124</v>
      </c>
      <c r="D54" s="38">
        <v>400000</v>
      </c>
      <c r="E54" s="38">
        <v>400000</v>
      </c>
      <c r="F54" s="39">
        <f t="shared" si="5"/>
        <v>0</v>
      </c>
      <c r="G54" s="40">
        <f t="shared" si="3"/>
        <v>0</v>
      </c>
      <c r="H54" s="37"/>
      <c r="I54" s="37"/>
      <c r="J54" s="42">
        <f t="shared" si="1"/>
        <v>400000</v>
      </c>
    </row>
    <row r="55" spans="2:10" ht="24" thickTop="1" thickBot="1" x14ac:dyDescent="0.25">
      <c r="B55" s="36" t="s">
        <v>6</v>
      </c>
      <c r="C55" s="37" t="s">
        <v>125</v>
      </c>
      <c r="D55" s="38">
        <v>0</v>
      </c>
      <c r="E55" s="38">
        <v>0</v>
      </c>
      <c r="F55" s="39">
        <f t="shared" si="5"/>
        <v>0</v>
      </c>
      <c r="G55" s="40">
        <v>0</v>
      </c>
      <c r="H55" s="37"/>
      <c r="I55" s="37"/>
      <c r="J55" s="42">
        <f t="shared" si="1"/>
        <v>0</v>
      </c>
    </row>
    <row r="56" spans="2:10" ht="14.25" thickTop="1" thickBot="1" x14ac:dyDescent="0.25">
      <c r="B56" s="36" t="s">
        <v>90</v>
      </c>
      <c r="C56" s="37" t="s">
        <v>119</v>
      </c>
      <c r="D56" s="38">
        <v>150000</v>
      </c>
      <c r="E56" s="38">
        <v>150000</v>
      </c>
      <c r="F56" s="39">
        <f t="shared" si="5"/>
        <v>0</v>
      </c>
      <c r="G56" s="40">
        <f t="shared" si="3"/>
        <v>0</v>
      </c>
      <c r="H56" s="37"/>
      <c r="I56" s="37"/>
      <c r="J56" s="42">
        <f t="shared" si="1"/>
        <v>150000</v>
      </c>
    </row>
    <row r="57" spans="2:10" ht="14.25" thickTop="1" thickBot="1" x14ac:dyDescent="0.25">
      <c r="B57" s="36" t="s">
        <v>105</v>
      </c>
      <c r="C57" s="37" t="s">
        <v>106</v>
      </c>
      <c r="D57" s="38">
        <v>50000</v>
      </c>
      <c r="E57" s="38">
        <v>50000</v>
      </c>
      <c r="F57" s="39">
        <f t="shared" si="5"/>
        <v>0</v>
      </c>
      <c r="G57" s="40">
        <f t="shared" si="3"/>
        <v>0</v>
      </c>
      <c r="H57" s="37"/>
      <c r="I57" s="37"/>
      <c r="J57" s="42">
        <f t="shared" si="1"/>
        <v>50000</v>
      </c>
    </row>
    <row r="58" spans="2:10" ht="19.5" customHeight="1" thickTop="1" thickBot="1" x14ac:dyDescent="0.25">
      <c r="B58" s="36" t="s">
        <v>7</v>
      </c>
      <c r="C58" s="37" t="s">
        <v>8</v>
      </c>
      <c r="D58" s="38">
        <v>50000</v>
      </c>
      <c r="E58" s="38">
        <v>50000</v>
      </c>
      <c r="F58" s="39">
        <f t="shared" si="5"/>
        <v>0</v>
      </c>
      <c r="G58" s="40">
        <f t="shared" si="3"/>
        <v>0</v>
      </c>
      <c r="H58" s="37"/>
      <c r="I58" s="37"/>
      <c r="J58" s="42">
        <f t="shared" si="1"/>
        <v>50000</v>
      </c>
    </row>
    <row r="59" spans="2:10" ht="19.5" customHeight="1" thickTop="1" thickBot="1" x14ac:dyDescent="0.25">
      <c r="B59" s="31">
        <v>2</v>
      </c>
      <c r="C59" s="32" t="s">
        <v>50</v>
      </c>
      <c r="D59" s="49">
        <f>SUM(D60:D74)</f>
        <v>12068000</v>
      </c>
      <c r="E59" s="49">
        <f t="shared" ref="E59:F59" si="8">SUM(E60:E74)</f>
        <v>12368000</v>
      </c>
      <c r="F59" s="50">
        <f t="shared" si="8"/>
        <v>-300000</v>
      </c>
      <c r="G59" s="33">
        <f t="shared" si="3"/>
        <v>-2.42561448900388E-2</v>
      </c>
      <c r="H59" s="34"/>
      <c r="I59" s="34"/>
      <c r="J59" s="49">
        <f t="shared" si="1"/>
        <v>12068000</v>
      </c>
    </row>
    <row r="60" spans="2:10" ht="14.25" thickTop="1" thickBot="1" x14ac:dyDescent="0.25">
      <c r="B60" s="36" t="s">
        <v>9</v>
      </c>
      <c r="C60" s="37" t="s">
        <v>10</v>
      </c>
      <c r="D60" s="38">
        <v>0</v>
      </c>
      <c r="E60" s="38">
        <v>0</v>
      </c>
      <c r="F60" s="39">
        <f t="shared" ref="F60:F74" si="9">+D60-E60</f>
        <v>0</v>
      </c>
      <c r="G60" s="40">
        <v>0</v>
      </c>
      <c r="H60" s="37"/>
      <c r="I60" s="37"/>
      <c r="J60" s="42">
        <f t="shared" si="1"/>
        <v>0</v>
      </c>
    </row>
    <row r="61" spans="2:10" ht="14.25" thickTop="1" thickBot="1" x14ac:dyDescent="0.25">
      <c r="B61" s="36" t="s">
        <v>11</v>
      </c>
      <c r="C61" s="37" t="s">
        <v>12</v>
      </c>
      <c r="D61" s="38">
        <v>0</v>
      </c>
      <c r="E61" s="38">
        <v>0</v>
      </c>
      <c r="F61" s="39">
        <f t="shared" si="9"/>
        <v>0</v>
      </c>
      <c r="G61" s="40">
        <v>0</v>
      </c>
      <c r="H61" s="37"/>
      <c r="I61" s="37"/>
      <c r="J61" s="42">
        <f t="shared" si="1"/>
        <v>0</v>
      </c>
    </row>
    <row r="62" spans="2:10" ht="14.25" thickTop="1" thickBot="1" x14ac:dyDescent="0.25">
      <c r="B62" s="36" t="s">
        <v>13</v>
      </c>
      <c r="C62" s="37" t="s">
        <v>14</v>
      </c>
      <c r="D62" s="38">
        <v>1300000</v>
      </c>
      <c r="E62" s="38">
        <v>1400000</v>
      </c>
      <c r="F62" s="39">
        <f t="shared" si="9"/>
        <v>-100000</v>
      </c>
      <c r="G62" s="40">
        <f t="shared" si="3"/>
        <v>-7.1428571428571397E-2</v>
      </c>
      <c r="H62" s="37"/>
      <c r="I62" s="37"/>
      <c r="J62" s="42">
        <f t="shared" si="1"/>
        <v>1300000</v>
      </c>
    </row>
    <row r="63" spans="2:10" ht="14.25" thickTop="1" thickBot="1" x14ac:dyDescent="0.25">
      <c r="B63" s="36" t="s">
        <v>15</v>
      </c>
      <c r="C63" s="37" t="s">
        <v>16</v>
      </c>
      <c r="D63" s="38">
        <v>7270000</v>
      </c>
      <c r="E63" s="38">
        <v>7470000</v>
      </c>
      <c r="F63" s="39">
        <f t="shared" si="9"/>
        <v>-200000</v>
      </c>
      <c r="G63" s="40">
        <f t="shared" si="3"/>
        <v>-2.677376171352075E-2</v>
      </c>
      <c r="H63" s="37"/>
      <c r="I63" s="37"/>
      <c r="J63" s="42">
        <f t="shared" si="1"/>
        <v>7270000</v>
      </c>
    </row>
    <row r="64" spans="2:10" ht="24" thickTop="1" thickBot="1" x14ac:dyDescent="0.25">
      <c r="B64" s="36" t="s">
        <v>17</v>
      </c>
      <c r="C64" s="37" t="s">
        <v>18</v>
      </c>
      <c r="D64" s="38">
        <v>50000</v>
      </c>
      <c r="E64" s="38">
        <v>50000</v>
      </c>
      <c r="F64" s="39">
        <f t="shared" si="9"/>
        <v>0</v>
      </c>
      <c r="G64" s="40">
        <f t="shared" si="3"/>
        <v>0</v>
      </c>
      <c r="H64" s="37"/>
      <c r="I64" s="37"/>
      <c r="J64" s="42">
        <f t="shared" si="1"/>
        <v>50000</v>
      </c>
    </row>
    <row r="65" spans="2:10" ht="14.25" thickTop="1" thickBot="1" x14ac:dyDescent="0.25">
      <c r="B65" s="36" t="s">
        <v>19</v>
      </c>
      <c r="C65" s="37" t="s">
        <v>20</v>
      </c>
      <c r="D65" s="38">
        <v>43000</v>
      </c>
      <c r="E65" s="38">
        <v>43000</v>
      </c>
      <c r="F65" s="39">
        <f t="shared" si="9"/>
        <v>0</v>
      </c>
      <c r="G65" s="40">
        <f t="shared" si="3"/>
        <v>0</v>
      </c>
      <c r="H65" s="37"/>
      <c r="I65" s="37"/>
      <c r="J65" s="42">
        <f t="shared" si="1"/>
        <v>43000</v>
      </c>
    </row>
    <row r="66" spans="2:10" ht="14.25" thickTop="1" thickBot="1" x14ac:dyDescent="0.25">
      <c r="B66" s="36" t="s">
        <v>21</v>
      </c>
      <c r="C66" s="37" t="s">
        <v>22</v>
      </c>
      <c r="D66" s="38">
        <v>150000</v>
      </c>
      <c r="E66" s="38">
        <v>150000</v>
      </c>
      <c r="F66" s="39">
        <f t="shared" si="9"/>
        <v>0</v>
      </c>
      <c r="G66" s="40">
        <f t="shared" si="3"/>
        <v>0</v>
      </c>
      <c r="H66" s="37"/>
      <c r="I66" s="37"/>
      <c r="J66" s="42">
        <f t="shared" si="1"/>
        <v>150000</v>
      </c>
    </row>
    <row r="67" spans="2:10" ht="14.25" thickTop="1" thickBot="1" x14ac:dyDescent="0.25">
      <c r="B67" s="36" t="s">
        <v>23</v>
      </c>
      <c r="C67" s="37" t="s">
        <v>121</v>
      </c>
      <c r="D67" s="38">
        <v>750000</v>
      </c>
      <c r="E67" s="38">
        <v>750000</v>
      </c>
      <c r="F67" s="39">
        <f t="shared" si="9"/>
        <v>0</v>
      </c>
      <c r="G67" s="40">
        <f t="shared" si="3"/>
        <v>0</v>
      </c>
      <c r="H67" s="37"/>
      <c r="I67" s="37"/>
      <c r="J67" s="42">
        <f t="shared" si="1"/>
        <v>750000</v>
      </c>
    </row>
    <row r="68" spans="2:10" ht="14.25" thickTop="1" thickBot="1" x14ac:dyDescent="0.25">
      <c r="B68" s="36" t="s">
        <v>107</v>
      </c>
      <c r="C68" s="37" t="s">
        <v>122</v>
      </c>
      <c r="D68" s="38">
        <v>0</v>
      </c>
      <c r="E68" s="38">
        <v>0</v>
      </c>
      <c r="F68" s="39">
        <f t="shared" si="9"/>
        <v>0</v>
      </c>
      <c r="G68" s="40">
        <v>0</v>
      </c>
      <c r="H68" s="37"/>
      <c r="I68" s="37"/>
      <c r="J68" s="42">
        <f t="shared" si="1"/>
        <v>0</v>
      </c>
    </row>
    <row r="69" spans="2:10" ht="14.25" thickTop="1" thickBot="1" x14ac:dyDescent="0.25">
      <c r="B69" s="36" t="s">
        <v>24</v>
      </c>
      <c r="C69" s="37" t="s">
        <v>25</v>
      </c>
      <c r="D69" s="38">
        <v>1000000</v>
      </c>
      <c r="E69" s="38">
        <v>1100000</v>
      </c>
      <c r="F69" s="39">
        <f t="shared" si="9"/>
        <v>-100000</v>
      </c>
      <c r="G69" s="40">
        <f t="shared" si="3"/>
        <v>-9.0909090909090939E-2</v>
      </c>
      <c r="H69" s="37"/>
      <c r="I69" s="37"/>
      <c r="J69" s="42">
        <f t="shared" si="1"/>
        <v>1000000</v>
      </c>
    </row>
    <row r="70" spans="2:10" ht="14.25" thickTop="1" thickBot="1" x14ac:dyDescent="0.25">
      <c r="B70" s="36" t="s">
        <v>28</v>
      </c>
      <c r="C70" s="37" t="s">
        <v>29</v>
      </c>
      <c r="D70" s="38">
        <v>100000</v>
      </c>
      <c r="E70" s="38">
        <v>100000</v>
      </c>
      <c r="F70" s="39">
        <f t="shared" si="9"/>
        <v>0</v>
      </c>
      <c r="G70" s="40">
        <f t="shared" si="3"/>
        <v>0</v>
      </c>
      <c r="H70" s="37"/>
      <c r="I70" s="37"/>
      <c r="J70" s="42">
        <f t="shared" si="1"/>
        <v>100000</v>
      </c>
    </row>
    <row r="71" spans="2:10" ht="14.25" thickTop="1" thickBot="1" x14ac:dyDescent="0.25">
      <c r="B71" s="36" t="s">
        <v>30</v>
      </c>
      <c r="C71" s="37" t="s">
        <v>123</v>
      </c>
      <c r="D71" s="38">
        <v>635000</v>
      </c>
      <c r="E71" s="38">
        <v>535000</v>
      </c>
      <c r="F71" s="39">
        <f t="shared" si="9"/>
        <v>100000</v>
      </c>
      <c r="G71" s="40">
        <f t="shared" si="3"/>
        <v>0.18691588785046731</v>
      </c>
      <c r="H71" s="37"/>
      <c r="I71" s="37"/>
      <c r="J71" s="42">
        <f t="shared" ref="J71:J87" si="10">D71</f>
        <v>635000</v>
      </c>
    </row>
    <row r="72" spans="2:10" ht="24" thickTop="1" thickBot="1" x14ac:dyDescent="0.25">
      <c r="B72" s="36" t="s">
        <v>96</v>
      </c>
      <c r="C72" s="37" t="s">
        <v>97</v>
      </c>
      <c r="D72" s="38">
        <v>0</v>
      </c>
      <c r="E72" s="38">
        <v>0</v>
      </c>
      <c r="F72" s="39">
        <f t="shared" si="9"/>
        <v>0</v>
      </c>
      <c r="G72" s="40">
        <v>0</v>
      </c>
      <c r="H72" s="37"/>
      <c r="I72" s="37"/>
      <c r="J72" s="42">
        <f t="shared" si="10"/>
        <v>0</v>
      </c>
    </row>
    <row r="73" spans="2:10" ht="14.25" thickTop="1" thickBot="1" x14ac:dyDescent="0.25">
      <c r="B73" s="36" t="s">
        <v>31</v>
      </c>
      <c r="C73" s="37" t="s">
        <v>32</v>
      </c>
      <c r="D73" s="38">
        <v>670000</v>
      </c>
      <c r="E73" s="38">
        <v>670000</v>
      </c>
      <c r="F73" s="39">
        <f t="shared" si="9"/>
        <v>0</v>
      </c>
      <c r="G73" s="40">
        <f t="shared" si="3"/>
        <v>0</v>
      </c>
      <c r="H73" s="37"/>
      <c r="I73" s="37"/>
      <c r="J73" s="42">
        <f t="shared" si="10"/>
        <v>670000</v>
      </c>
    </row>
    <row r="74" spans="2:10" ht="14.25" thickTop="1" thickBot="1" x14ac:dyDescent="0.25">
      <c r="B74" s="36" t="s">
        <v>33</v>
      </c>
      <c r="C74" s="37" t="s">
        <v>34</v>
      </c>
      <c r="D74" s="38">
        <v>100000</v>
      </c>
      <c r="E74" s="38">
        <v>100000</v>
      </c>
      <c r="F74" s="39">
        <f t="shared" si="9"/>
        <v>0</v>
      </c>
      <c r="G74" s="40">
        <f t="shared" si="3"/>
        <v>0</v>
      </c>
      <c r="H74" s="37"/>
      <c r="I74" s="37"/>
      <c r="J74" s="42">
        <f t="shared" si="10"/>
        <v>100000</v>
      </c>
    </row>
    <row r="75" spans="2:10" ht="19.5" customHeight="1" thickTop="1" thickBot="1" x14ac:dyDescent="0.25">
      <c r="B75" s="31" t="s">
        <v>55</v>
      </c>
      <c r="C75" s="32" t="s">
        <v>46</v>
      </c>
      <c r="D75" s="49">
        <f>SUM(D76:D79)</f>
        <v>1000000</v>
      </c>
      <c r="E75" s="49">
        <f t="shared" ref="E75:F75" si="11">SUM(E76:E79)</f>
        <v>1500000</v>
      </c>
      <c r="F75" s="50">
        <f t="shared" si="11"/>
        <v>-500000</v>
      </c>
      <c r="G75" s="33">
        <f t="shared" si="3"/>
        <v>-0.33333333333333337</v>
      </c>
      <c r="H75" s="34"/>
      <c r="I75" s="34"/>
      <c r="J75" s="49">
        <f t="shared" si="10"/>
        <v>1000000</v>
      </c>
    </row>
    <row r="76" spans="2:10" ht="14.25" thickTop="1" thickBot="1" x14ac:dyDescent="0.25">
      <c r="B76" s="36" t="s">
        <v>35</v>
      </c>
      <c r="C76" s="37" t="s">
        <v>128</v>
      </c>
      <c r="D76" s="38">
        <v>0</v>
      </c>
      <c r="E76" s="38">
        <v>0</v>
      </c>
      <c r="F76" s="39">
        <f t="shared" ref="F76:F79" si="12">+D76-E76</f>
        <v>0</v>
      </c>
      <c r="G76" s="40">
        <v>0</v>
      </c>
      <c r="H76" s="37"/>
      <c r="I76" s="37"/>
      <c r="J76" s="42">
        <f t="shared" si="10"/>
        <v>0</v>
      </c>
    </row>
    <row r="77" spans="2:10" ht="14.25" thickTop="1" thickBot="1" x14ac:dyDescent="0.25">
      <c r="B77" s="36" t="s">
        <v>88</v>
      </c>
      <c r="C77" s="37" t="s">
        <v>94</v>
      </c>
      <c r="D77" s="38">
        <v>0</v>
      </c>
      <c r="E77" s="38">
        <v>0</v>
      </c>
      <c r="F77" s="39">
        <f t="shared" ref="F77" si="13">+D77-E77</f>
        <v>0</v>
      </c>
      <c r="G77" s="40"/>
      <c r="H77" s="37"/>
      <c r="I77" s="37"/>
      <c r="J77" s="42">
        <f t="shared" si="10"/>
        <v>0</v>
      </c>
    </row>
    <row r="78" spans="2:10" ht="14.25" thickTop="1" thickBot="1" x14ac:dyDescent="0.25">
      <c r="B78" s="36" t="s">
        <v>36</v>
      </c>
      <c r="C78" s="37" t="s">
        <v>134</v>
      </c>
      <c r="D78" s="38">
        <v>1000000</v>
      </c>
      <c r="E78" s="38">
        <v>1500000</v>
      </c>
      <c r="F78" s="39">
        <f t="shared" si="12"/>
        <v>-500000</v>
      </c>
      <c r="G78" s="40">
        <f t="shared" si="3"/>
        <v>-0.33333333333333337</v>
      </c>
      <c r="H78" s="37"/>
      <c r="I78" s="37"/>
      <c r="J78" s="42">
        <f t="shared" si="10"/>
        <v>1000000</v>
      </c>
    </row>
    <row r="79" spans="2:10" ht="14.25" thickTop="1" thickBot="1" x14ac:dyDescent="0.25">
      <c r="B79" s="36" t="s">
        <v>109</v>
      </c>
      <c r="C79" s="37" t="s">
        <v>110</v>
      </c>
      <c r="D79" s="38">
        <v>0</v>
      </c>
      <c r="E79" s="38">
        <v>0</v>
      </c>
      <c r="F79" s="39">
        <f t="shared" si="12"/>
        <v>0</v>
      </c>
      <c r="G79" s="40">
        <v>0</v>
      </c>
      <c r="H79" s="37"/>
      <c r="I79" s="37"/>
      <c r="J79" s="42">
        <f t="shared" si="10"/>
        <v>0</v>
      </c>
    </row>
    <row r="80" spans="2:10" ht="19.5" customHeight="1" thickTop="1" thickBot="1" x14ac:dyDescent="0.25">
      <c r="B80" s="31">
        <v>6</v>
      </c>
      <c r="C80" s="32" t="s">
        <v>51</v>
      </c>
      <c r="D80" s="49">
        <f>SUM(D81:D86)</f>
        <v>24295206</v>
      </c>
      <c r="E80" s="49">
        <f t="shared" ref="E80:F80" si="14">SUM(E81:E86)</f>
        <v>24295206</v>
      </c>
      <c r="F80" s="50">
        <f t="shared" si="14"/>
        <v>0</v>
      </c>
      <c r="G80" s="33">
        <f t="shared" ref="G80:G84" si="15">+D80/E80-1</f>
        <v>0</v>
      </c>
      <c r="H80" s="34"/>
      <c r="I80" s="34"/>
      <c r="J80" s="49">
        <f t="shared" si="10"/>
        <v>24295206</v>
      </c>
    </row>
    <row r="81" spans="2:10" s="8" customFormat="1" ht="14.25" thickTop="1" thickBot="1" x14ac:dyDescent="0.25">
      <c r="B81" s="36" t="s">
        <v>37</v>
      </c>
      <c r="C81" s="37" t="s">
        <v>43</v>
      </c>
      <c r="D81" s="38">
        <v>1595206</v>
      </c>
      <c r="E81" s="38">
        <v>1595206</v>
      </c>
      <c r="F81" s="39">
        <f t="shared" ref="F81:F86" si="16">+D81-E81</f>
        <v>0</v>
      </c>
      <c r="G81" s="40">
        <f t="shared" si="15"/>
        <v>0</v>
      </c>
      <c r="H81" s="37"/>
      <c r="I81" s="37"/>
      <c r="J81" s="42">
        <f t="shared" si="10"/>
        <v>1595206</v>
      </c>
    </row>
    <row r="82" spans="2:10" s="8" customFormat="1" ht="127.5" thickTop="1" thickBot="1" x14ac:dyDescent="0.25">
      <c r="B82" s="36" t="s">
        <v>111</v>
      </c>
      <c r="C82" s="37" t="s">
        <v>112</v>
      </c>
      <c r="D82" s="38">
        <v>1700000</v>
      </c>
      <c r="E82" s="38">
        <v>1700000</v>
      </c>
      <c r="F82" s="39">
        <f t="shared" si="16"/>
        <v>0</v>
      </c>
      <c r="G82" s="40">
        <f t="shared" si="15"/>
        <v>0</v>
      </c>
      <c r="H82" s="37" t="s">
        <v>201</v>
      </c>
      <c r="I82" s="51" t="s">
        <v>190</v>
      </c>
      <c r="J82" s="42">
        <f t="shared" si="10"/>
        <v>1700000</v>
      </c>
    </row>
    <row r="83" spans="2:10" s="8" customFormat="1" ht="14.25" thickTop="1" thickBot="1" x14ac:dyDescent="0.25">
      <c r="B83" s="36" t="s">
        <v>38</v>
      </c>
      <c r="C83" s="37" t="s">
        <v>52</v>
      </c>
      <c r="D83" s="38">
        <v>5000000</v>
      </c>
      <c r="E83" s="38">
        <v>5000000</v>
      </c>
      <c r="F83" s="39">
        <f t="shared" si="16"/>
        <v>0</v>
      </c>
      <c r="G83" s="40">
        <f t="shared" si="15"/>
        <v>0</v>
      </c>
      <c r="H83" s="37"/>
      <c r="I83" s="37"/>
      <c r="J83" s="42">
        <f t="shared" si="10"/>
        <v>5000000</v>
      </c>
    </row>
    <row r="84" spans="2:10" s="8" customFormat="1" ht="14.25" thickTop="1" thickBot="1" x14ac:dyDescent="0.25">
      <c r="B84" s="36" t="s">
        <v>39</v>
      </c>
      <c r="C84" s="37" t="s">
        <v>56</v>
      </c>
      <c r="D84" s="38">
        <v>16000000</v>
      </c>
      <c r="E84" s="38">
        <v>16000000</v>
      </c>
      <c r="F84" s="39">
        <f t="shared" si="16"/>
        <v>0</v>
      </c>
      <c r="G84" s="40">
        <f t="shared" si="15"/>
        <v>0</v>
      </c>
      <c r="H84" s="37"/>
      <c r="I84" s="37"/>
      <c r="J84" s="42">
        <f t="shared" si="10"/>
        <v>16000000</v>
      </c>
    </row>
    <row r="85" spans="2:10" ht="14.25" thickTop="1" thickBot="1" x14ac:dyDescent="0.25">
      <c r="B85" s="36" t="s">
        <v>98</v>
      </c>
      <c r="C85" s="37" t="s">
        <v>99</v>
      </c>
      <c r="D85" s="38">
        <v>0</v>
      </c>
      <c r="E85" s="38">
        <v>0</v>
      </c>
      <c r="F85" s="39">
        <f t="shared" si="16"/>
        <v>0</v>
      </c>
      <c r="G85" s="40">
        <v>0</v>
      </c>
      <c r="H85" s="37"/>
      <c r="I85" s="37"/>
      <c r="J85" s="42">
        <f t="shared" si="10"/>
        <v>0</v>
      </c>
    </row>
    <row r="86" spans="2:10" ht="14.25" thickTop="1" thickBot="1" x14ac:dyDescent="0.25">
      <c r="B86" s="36" t="s">
        <v>120</v>
      </c>
      <c r="C86" s="37" t="s">
        <v>57</v>
      </c>
      <c r="D86" s="38">
        <v>0</v>
      </c>
      <c r="E86" s="38">
        <v>0</v>
      </c>
      <c r="F86" s="39">
        <f t="shared" si="16"/>
        <v>0</v>
      </c>
      <c r="G86" s="40">
        <v>0</v>
      </c>
      <c r="H86" s="37"/>
      <c r="I86" s="37"/>
      <c r="J86" s="42">
        <f t="shared" si="10"/>
        <v>0</v>
      </c>
    </row>
    <row r="87" spans="2:10" s="5" customFormat="1" ht="13.15" customHeight="1" thickTop="1" thickBot="1" x14ac:dyDescent="0.25">
      <c r="B87" s="31"/>
      <c r="C87" s="32" t="s">
        <v>169</v>
      </c>
      <c r="D87" s="49">
        <f>+D6+D26+D59+D75+D80</f>
        <v>1550948334.3400004</v>
      </c>
      <c r="E87" s="49">
        <f t="shared" ref="E87:F87" si="17">+E6+E26+E59+E75+E80</f>
        <v>1543869475.7899997</v>
      </c>
      <c r="F87" s="50">
        <f t="shared" si="17"/>
        <v>7078858.550000038</v>
      </c>
      <c r="G87" s="33">
        <f>+D87/E87-1</f>
        <v>4.5851405581929239E-3</v>
      </c>
      <c r="H87" s="34"/>
      <c r="I87" s="34"/>
      <c r="J87" s="49">
        <f t="shared" si="10"/>
        <v>1550948334.3400004</v>
      </c>
    </row>
    <row r="88" spans="2:10" ht="13.15" customHeight="1" thickTop="1" x14ac:dyDescent="0.2">
      <c r="B88" s="18"/>
      <c r="C88" s="19"/>
      <c r="D88" s="20"/>
      <c r="E88" s="20"/>
      <c r="F88" s="20"/>
      <c r="G88" s="21"/>
      <c r="H88" s="21"/>
      <c r="I88" s="19"/>
      <c r="J88" s="19"/>
    </row>
    <row r="89" spans="2:10" ht="13.15" customHeight="1" x14ac:dyDescent="0.2">
      <c r="B89" s="18"/>
      <c r="C89" s="19"/>
      <c r="D89" s="20"/>
      <c r="E89" s="20"/>
      <c r="F89" s="20"/>
      <c r="G89" s="21"/>
      <c r="H89" s="21"/>
      <c r="I89" s="19"/>
      <c r="J89" s="19"/>
    </row>
    <row r="90" spans="2:10" ht="13.15" customHeight="1" x14ac:dyDescent="0.2">
      <c r="B90" s="18"/>
      <c r="C90" s="19"/>
      <c r="D90" s="20"/>
      <c r="E90" s="20"/>
      <c r="F90" s="20"/>
      <c r="G90" s="21"/>
      <c r="H90" s="21"/>
      <c r="I90" s="19"/>
      <c r="J90" s="19"/>
    </row>
    <row r="91" spans="2:10" ht="26.45" customHeight="1" x14ac:dyDescent="0.2">
      <c r="B91" s="18"/>
      <c r="C91" s="19"/>
      <c r="D91" s="20"/>
      <c r="E91" s="20"/>
      <c r="F91" s="20"/>
      <c r="G91" s="21"/>
      <c r="H91" s="21"/>
      <c r="I91" s="19"/>
      <c r="J91" s="19"/>
    </row>
    <row r="92" spans="2:10" ht="26.45" customHeight="1" x14ac:dyDescent="0.2">
      <c r="B92" s="18"/>
      <c r="C92" s="19"/>
      <c r="D92" s="20"/>
      <c r="E92" s="20"/>
      <c r="F92" s="20"/>
      <c r="G92" s="21"/>
      <c r="H92" s="21"/>
      <c r="I92" s="19"/>
      <c r="J92" s="19"/>
    </row>
    <row r="93" spans="2:10" ht="18" customHeight="1" x14ac:dyDescent="0.2">
      <c r="B93" s="18"/>
      <c r="C93" s="19"/>
      <c r="D93" s="20"/>
      <c r="E93" s="20"/>
      <c r="F93" s="20"/>
      <c r="G93" s="21"/>
      <c r="H93" s="21"/>
      <c r="I93" s="19"/>
      <c r="J93" s="19"/>
    </row>
    <row r="94" spans="2:10" ht="18" customHeight="1" x14ac:dyDescent="0.2">
      <c r="B94" s="18"/>
      <c r="C94" s="19"/>
      <c r="D94" s="20"/>
      <c r="E94" s="20"/>
      <c r="F94" s="20"/>
      <c r="G94" s="21"/>
      <c r="H94" s="21"/>
      <c r="I94" s="19"/>
      <c r="J94" s="19"/>
    </row>
    <row r="96" spans="2:10" ht="25.5" x14ac:dyDescent="0.2">
      <c r="C96" s="3" t="s">
        <v>129</v>
      </c>
    </row>
    <row r="97" spans="2:8" ht="38.25" x14ac:dyDescent="0.2">
      <c r="C97" s="3" t="s">
        <v>130</v>
      </c>
      <c r="D97" s="1"/>
      <c r="E97" s="1"/>
      <c r="F97" s="1"/>
      <c r="G97" s="2"/>
      <c r="H97" s="2"/>
    </row>
    <row r="98" spans="2:8" x14ac:dyDescent="0.2">
      <c r="D98" s="11"/>
      <c r="E98" s="22"/>
      <c r="F98" s="11"/>
      <c r="G98" s="7"/>
      <c r="H98" s="7"/>
    </row>
    <row r="100" spans="2:8" x14ac:dyDescent="0.2">
      <c r="B100" s="23" t="s">
        <v>160</v>
      </c>
      <c r="C100" s="24"/>
      <c r="D100" s="24"/>
      <c r="E100" s="25"/>
      <c r="F100" s="11"/>
      <c r="G100" s="2"/>
      <c r="H100" s="2"/>
    </row>
    <row r="101" spans="2:8" ht="13.5" thickBot="1" x14ac:dyDescent="0.25">
      <c r="B101" s="25"/>
      <c r="C101" s="24"/>
      <c r="D101" s="24"/>
      <c r="E101" s="24"/>
      <c r="G101" s="2"/>
      <c r="H101" s="2"/>
    </row>
    <row r="102" spans="2:8" ht="25.5" thickTop="1" thickBot="1" x14ac:dyDescent="0.25">
      <c r="C102" s="27" t="s">
        <v>161</v>
      </c>
      <c r="D102" s="27" t="s">
        <v>162</v>
      </c>
      <c r="E102" s="27" t="s">
        <v>202</v>
      </c>
      <c r="F102" s="27" t="s">
        <v>184</v>
      </c>
      <c r="G102" s="46"/>
      <c r="H102" s="2"/>
    </row>
    <row r="103" spans="2:8" ht="54" customHeight="1" thickTop="1" thickBot="1" x14ac:dyDescent="0.25">
      <c r="C103" s="44" t="s">
        <v>173</v>
      </c>
      <c r="D103" s="45">
        <v>3</v>
      </c>
      <c r="E103" s="6" t="s">
        <v>182</v>
      </c>
      <c r="F103" s="44" t="s">
        <v>89</v>
      </c>
      <c r="G103" s="2"/>
      <c r="H103" s="2"/>
    </row>
    <row r="104" spans="2:8" ht="46.5" customHeight="1" thickTop="1" thickBot="1" x14ac:dyDescent="0.25">
      <c r="C104" s="43" t="s">
        <v>177</v>
      </c>
      <c r="D104" s="47">
        <v>8</v>
      </c>
      <c r="E104" s="43" t="s">
        <v>182</v>
      </c>
      <c r="F104" s="48" t="s">
        <v>188</v>
      </c>
      <c r="G104" s="2"/>
      <c r="H104" s="2"/>
    </row>
    <row r="105" spans="2:8" ht="28.9" customHeight="1" thickTop="1" thickBot="1" x14ac:dyDescent="0.25">
      <c r="C105" s="44" t="s">
        <v>172</v>
      </c>
      <c r="D105" s="45">
        <v>1</v>
      </c>
      <c r="E105" s="6" t="s">
        <v>185</v>
      </c>
      <c r="F105" s="44" t="s">
        <v>43</v>
      </c>
      <c r="G105" s="2"/>
      <c r="H105" s="2"/>
    </row>
    <row r="106" spans="2:8" ht="37.15" customHeight="1" thickTop="1" thickBot="1" x14ac:dyDescent="0.25">
      <c r="C106" s="43" t="s">
        <v>178</v>
      </c>
      <c r="D106" s="47">
        <v>2</v>
      </c>
      <c r="E106" s="43" t="s">
        <v>186</v>
      </c>
      <c r="F106" s="48" t="s">
        <v>187</v>
      </c>
      <c r="G106" s="2"/>
      <c r="H106" s="2"/>
    </row>
    <row r="107" spans="2:8" ht="27" thickTop="1" thickBot="1" x14ac:dyDescent="0.25">
      <c r="C107" s="44" t="s">
        <v>179</v>
      </c>
      <c r="D107" s="45">
        <v>2</v>
      </c>
      <c r="E107" s="6" t="s">
        <v>186</v>
      </c>
      <c r="F107" s="44" t="s">
        <v>187</v>
      </c>
      <c r="G107" s="2"/>
      <c r="H107" s="2"/>
    </row>
    <row r="108" spans="2:8" ht="14.25" thickTop="1" thickBot="1" x14ac:dyDescent="0.25">
      <c r="C108" s="43" t="s">
        <v>180</v>
      </c>
      <c r="D108" s="47">
        <v>2</v>
      </c>
      <c r="E108" s="43" t="s">
        <v>186</v>
      </c>
      <c r="F108" s="48" t="s">
        <v>187</v>
      </c>
      <c r="G108" s="2"/>
      <c r="H108" s="2"/>
    </row>
    <row r="109" spans="2:8" ht="27" thickTop="1" thickBot="1" x14ac:dyDescent="0.25">
      <c r="C109" s="44" t="s">
        <v>181</v>
      </c>
      <c r="D109" s="45">
        <v>2</v>
      </c>
      <c r="E109" s="6" t="s">
        <v>186</v>
      </c>
      <c r="F109" s="44" t="s">
        <v>187</v>
      </c>
      <c r="G109" s="2"/>
      <c r="H109" s="2"/>
    </row>
    <row r="110" spans="2:8" ht="41.45" customHeight="1" thickTop="1" thickBot="1" x14ac:dyDescent="0.25">
      <c r="C110" s="43" t="s">
        <v>175</v>
      </c>
      <c r="D110" s="47">
        <v>9</v>
      </c>
      <c r="E110" s="43" t="s">
        <v>182</v>
      </c>
      <c r="F110" s="48" t="s">
        <v>189</v>
      </c>
      <c r="G110" s="2"/>
      <c r="H110" s="2"/>
    </row>
    <row r="111" spans="2:8" ht="14.25" thickTop="1" thickBot="1" x14ac:dyDescent="0.25">
      <c r="C111" s="44" t="s">
        <v>169</v>
      </c>
      <c r="D111" s="45">
        <f>SUM(D103:D110)</f>
        <v>29</v>
      </c>
      <c r="E111" s="43"/>
      <c r="F111" s="43"/>
      <c r="G111" s="2"/>
      <c r="H111" s="2"/>
    </row>
    <row r="112" spans="2:8" ht="13.5" thickTop="1" x14ac:dyDescent="0.2">
      <c r="G112" s="2"/>
      <c r="H112" s="2"/>
    </row>
    <row r="113" spans="7:8" x14ac:dyDescent="0.2">
      <c r="G113" s="2"/>
      <c r="H113" s="2"/>
    </row>
    <row r="114" spans="7:8" x14ac:dyDescent="0.2">
      <c r="G114" s="2"/>
      <c r="H114" s="2"/>
    </row>
    <row r="115" spans="7:8" x14ac:dyDescent="0.2">
      <c r="G115" s="2"/>
      <c r="H115" s="2"/>
    </row>
    <row r="116" spans="7:8" x14ac:dyDescent="0.2">
      <c r="G116" s="2"/>
      <c r="H116" s="2"/>
    </row>
    <row r="117" spans="7:8" x14ac:dyDescent="0.2">
      <c r="G117" s="2"/>
      <c r="H117" s="2"/>
    </row>
    <row r="118" spans="7:8" x14ac:dyDescent="0.2">
      <c r="G118" s="2"/>
      <c r="H118" s="2"/>
    </row>
    <row r="119" spans="7:8" x14ac:dyDescent="0.2">
      <c r="G119" s="2"/>
      <c r="H119" s="2"/>
    </row>
  </sheetData>
  <sheetProtection algorithmName="SHA-512" hashValue="ZUhKN4lO0GUQTe51rXeemRZKkpzjabOe9dp++knLI1anBzddT6/KVWffnXrv/lh4Ldv0pFvMDskGAhpPujZ3dg==" saltValue="uFZdSkWZaoJTKnbDIN7Cng==" spinCount="100000" sheet="1" objects="1" scenarios="1" formatCells="0" formatColumns="0" formatRows="0" insertColumns="0" pivotTables="0"/>
  <autoFilter ref="B5:J86" xr:uid="{00000000-0009-0000-0000-000000000000}"/>
  <mergeCells count="2">
    <mergeCell ref="B2:G2"/>
    <mergeCell ref="B3:G3"/>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B6:J6 B75" numberStoredAsText="1"/>
    <ignoredError sqref="B28" twoDigitTextYear="1"/>
    <ignoredError sqref="F80 F75 F59 F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Anno xmlns="dbb02e33-bfb5-405a-9ed6-7a97e7856582">2009</Ann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EF29E5-64B7-43B4-8A9F-63FB85447E73}"/>
</file>

<file path=customXml/itemProps2.xml><?xml version="1.0" encoding="utf-8"?>
<ds:datastoreItem xmlns:ds="http://schemas.openxmlformats.org/officeDocument/2006/customXml" ds:itemID="{11ED5735-924B-4076-852E-C6D3CFA38D3C}"/>
</file>

<file path=customXml/itemProps3.xml><?xml version="1.0" encoding="utf-8"?>
<ds:datastoreItem xmlns:ds="http://schemas.openxmlformats.org/officeDocument/2006/customXml" ds:itemID="{67C86BCD-9191-4937-AC52-30F6B47945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Observaciones recibidas</vt:lpstr>
      <vt:lpstr>'Observaciones recibidas'!Área_de_impresión</vt:lpstr>
      <vt:lpstr>'Observaciones recibidas'!Títulos_a_imprimir</vt:lpstr>
    </vt:vector>
  </TitlesOfParts>
  <Company>SUGEF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observaciones del CONASSIF Presupuesto 2021</dc:title>
  <dc:creator>Alexander Arriola</dc:creator>
  <cp:lastModifiedBy>ARIAS GONZALEZ JOSE EZEQUIEL</cp:lastModifiedBy>
  <cp:lastPrinted>2019-07-29T22:31:02Z</cp:lastPrinted>
  <dcterms:created xsi:type="dcterms:W3CDTF">2002-08-01T17:03:10Z</dcterms:created>
  <dcterms:modified xsi:type="dcterms:W3CDTF">2020-08-20T23:47:57Z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