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E727EEEE-C01C-4703-9E2E-5CCA1B5D49B8}" xr6:coauthVersionLast="47" xr6:coauthVersionMax="47" xr10:uidLastSave="{00000000-0000-0000-0000-000000000000}"/>
  <bookViews>
    <workbookView xWindow="-110" yWindow="-110" windowWidth="19420" windowHeight="10300" tabRatio="911" xr2:uid="{00000000-000D-0000-FFFF-FFFF00000000}"/>
  </bookViews>
  <sheets>
    <sheet name="Contenido" sheetId="66" r:id="rId1"/>
    <sheet name="Cuadro 1" sheetId="61" r:id="rId2"/>
    <sheet name="Insumo de Firma Digital" sheetId="137" state="hidden" r:id="rId3"/>
    <sheet name="Gráfico 1" sheetId="123" r:id="rId4"/>
    <sheet name="Gráfico 2" sheetId="128" r:id="rId5"/>
    <sheet name="Gráfico 3" sheetId="129" r:id="rId6"/>
    <sheet name="Gráfico 4" sheetId="130" r:id="rId7"/>
    <sheet name="Gráfico 5" sheetId="131" r:id="rId8"/>
    <sheet name="Gráfico 6" sheetId="132" r:id="rId9"/>
  </sheets>
  <definedNames>
    <definedName name="_xlnm._FilterDatabase" localSheetId="1" hidden="1">'Cuadro 1'!$B$6:$K$18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37" l="1"/>
  <c r="F68" i="137" s="1"/>
  <c r="F67" i="137"/>
  <c r="F66" i="137"/>
  <c r="F65" i="137"/>
  <c r="F64" i="137"/>
  <c r="F63" i="137"/>
  <c r="C58" i="137"/>
  <c r="B58" i="137"/>
  <c r="J26" i="137"/>
  <c r="J21" i="137"/>
  <c r="J22" i="137" s="1"/>
  <c r="J23" i="137" s="1"/>
  <c r="J18" i="137"/>
  <c r="J14" i="137"/>
  <c r="J13" i="137"/>
  <c r="L7" i="137"/>
  <c r="K8" i="137"/>
  <c r="K9" i="137"/>
  <c r="H13" i="137"/>
  <c r="I13" i="137"/>
  <c r="I14" i="137" s="1"/>
  <c r="H14" i="137"/>
  <c r="H18" i="137"/>
  <c r="I18" i="137"/>
  <c r="E21" i="137"/>
  <c r="H21" i="137"/>
  <c r="I21" i="137"/>
  <c r="H22" i="137"/>
  <c r="H23" i="137" s="1"/>
  <c r="I22" i="137"/>
  <c r="I23" i="137" s="1"/>
  <c r="G26" i="137"/>
  <c r="H26" i="137"/>
  <c r="I26" i="137"/>
  <c r="B46" i="137"/>
  <c r="C46" i="137"/>
  <c r="B52" i="137"/>
  <c r="C52" i="137"/>
  <c r="E64" i="137"/>
  <c r="E65" i="137"/>
  <c r="D68" i="137"/>
  <c r="E68" i="137"/>
  <c r="D76" i="137"/>
  <c r="E76" i="137"/>
  <c r="E66" i="137" s="1"/>
  <c r="D82" i="137"/>
  <c r="U7" i="61"/>
  <c r="U8" i="61"/>
  <c r="U25" i="61"/>
  <c r="U26" i="61"/>
  <c r="U24" i="61"/>
  <c r="U23" i="61"/>
  <c r="U22" i="61"/>
  <c r="U21" i="61"/>
  <c r="U20" i="61"/>
  <c r="U19" i="61"/>
  <c r="U18" i="61"/>
  <c r="U17" i="61"/>
  <c r="U16" i="61"/>
  <c r="U15" i="61"/>
  <c r="U14" i="61"/>
  <c r="U13" i="61"/>
  <c r="U12" i="61"/>
  <c r="U11" i="61"/>
  <c r="U10" i="61"/>
  <c r="U9" i="61"/>
  <c r="E63" i="137" l="1"/>
  <c r="E67" i="137"/>
  <c r="U27" i="61"/>
  <c r="S27" i="61" l="1"/>
  <c r="C27" i="61" l="1"/>
  <c r="R27" i="6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0000000}" keepAlive="1" name="SINPE_OLAP Cobros11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5" xr16:uid="{00000000-0015-0000-FFFF-FFFF01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<sst xmlns="http://schemas.openxmlformats.org/spreadsheetml/2006/main" count="116" uniqueCount="77">
  <si>
    <t>Total</t>
  </si>
  <si>
    <t>Entidad de registro</t>
  </si>
  <si>
    <t>No. Oficinas de Registro</t>
  </si>
  <si>
    <t>Banco de Costa Rica</t>
  </si>
  <si>
    <t>Banco Lafise</t>
  </si>
  <si>
    <t>Cuadro 1</t>
  </si>
  <si>
    <t>Coopealianza</t>
  </si>
  <si>
    <t>Instituto Nacional de Seguros</t>
  </si>
  <si>
    <t>Banco Davivienda</t>
  </si>
  <si>
    <t>Coocique</t>
  </si>
  <si>
    <t>Banco Popular</t>
  </si>
  <si>
    <t>Banco BAC San José</t>
  </si>
  <si>
    <t>Coopenae</t>
  </si>
  <si>
    <t>Coopeande</t>
  </si>
  <si>
    <t>Banco Promérica</t>
  </si>
  <si>
    <t>Mutual Alajuela</t>
  </si>
  <si>
    <t>Caja de Ande</t>
  </si>
  <si>
    <t>Banco BCT</t>
  </si>
  <si>
    <t>Bancrédito</t>
  </si>
  <si>
    <t>Banco Nacional</t>
  </si>
  <si>
    <t>Banco Central</t>
  </si>
  <si>
    <t>Vida Plena</t>
  </si>
  <si>
    <t>CoopeCaja</t>
  </si>
  <si>
    <t>Certificados Emitidos</t>
  </si>
  <si>
    <t>Usuarios Registrados</t>
  </si>
  <si>
    <t>Usuarios Activos</t>
  </si>
  <si>
    <t>Regresar al Índice</t>
  </si>
  <si>
    <t>Emisión de certificados de firma digital y personas usuarias</t>
  </si>
  <si>
    <t>2009 al 2019</t>
  </si>
  <si>
    <t>Certificados emitidos</t>
  </si>
  <si>
    <t>Tipo de emisión</t>
  </si>
  <si>
    <t>Renovado</t>
  </si>
  <si>
    <t>Por primera vez</t>
  </si>
  <si>
    <t>Los certificados activos representan el 75,3% de los certificados emitidos desde el 2009</t>
  </si>
  <si>
    <t>Vigencia</t>
  </si>
  <si>
    <t>Activas</t>
  </si>
  <si>
    <t>Inactivas</t>
  </si>
  <si>
    <t>Aproximadamente, _____ personas tienen dos certificados activos</t>
  </si>
  <si>
    <t>Sexo</t>
  </si>
  <si>
    <t>Recuento de Sexo</t>
  </si>
  <si>
    <t>%TG Recuento de Sexo</t>
  </si>
  <si>
    <t>Mujeres</t>
  </si>
  <si>
    <t>Hombres</t>
  </si>
  <si>
    <t>Porcentaje</t>
  </si>
  <si>
    <t>Rangoaños</t>
  </si>
  <si>
    <t>De 18 a 25 años</t>
  </si>
  <si>
    <t>De 26 a 35 años</t>
  </si>
  <si>
    <t>De 36 a 50 años</t>
  </si>
  <si>
    <t>De 51 a 64 años</t>
  </si>
  <si>
    <t>Cantidad de personas</t>
  </si>
  <si>
    <t>Población de 18 años y más (proyección INEC)</t>
  </si>
  <si>
    <t>% de la población con certificado o firma digital</t>
  </si>
  <si>
    <t xml:space="preserve">SINPE. Solicitudes de Certificado Digital por Año según Entidad
</t>
  </si>
  <si>
    <t>Firma Digital</t>
  </si>
  <si>
    <t>De 65 o más</t>
  </si>
  <si>
    <r>
      <t>Fuente:</t>
    </r>
    <r>
      <rPr>
        <sz val="9"/>
        <rFont val="Arial"/>
        <family val="2"/>
      </rPr>
      <t xml:space="preserve"> Banco Central de Costa Rica.</t>
    </r>
  </si>
  <si>
    <t>Población de 18 años y más 2023</t>
  </si>
  <si>
    <t>Periodo 2009-2024</t>
  </si>
  <si>
    <t>SINPE. Solicitudes de Certificado Digital por Año según Entidad (Período 2009-2025).</t>
  </si>
  <si>
    <t>Costa Rica. Cantidad de Certificados Digitales Emitidos por Año (Período 2009 - 2025).</t>
  </si>
  <si>
    <t>Firma Digital. Emisión de Certificados y Personas Usuarias (Al 31 de Diciembre de 2025).</t>
  </si>
  <si>
    <t>Firma Digital. Emisión de Certificados por Tipo (Al 31 de Diciembre de 2025).</t>
  </si>
  <si>
    <t>Firma Digital. Vigencia de Certificados Emitidos (Al 31 de Diciembre de 2025).</t>
  </si>
  <si>
    <t>Firma Digital. Distribución de Usuarios Activos por Sexo (Al 31 de Diciembre de 2025).</t>
  </si>
  <si>
    <t>Firma Digital. Distribución de Usuarios Activos por Grupo de Edad (Al 31 de Diciembre de 2025).</t>
  </si>
  <si>
    <t>Período 2009 - 2025</t>
  </si>
  <si>
    <t>Banco Davibank</t>
  </si>
  <si>
    <t>Certificados Activos al 31 de diciembre del 2025</t>
  </si>
  <si>
    <t>Personas usuarias</t>
  </si>
  <si>
    <t>Personsa activas al 31 de  diciembre 2025</t>
  </si>
  <si>
    <t>Gráfico 1</t>
  </si>
  <si>
    <t>Gráfico 2</t>
  </si>
  <si>
    <t>Gráfico 3</t>
  </si>
  <si>
    <t>Gráfico 4</t>
  </si>
  <si>
    <t>Gráfico 5</t>
  </si>
  <si>
    <t>Gráfico 6</t>
  </si>
  <si>
    <t>Estadísticas - Servicios de Firma Digital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</si>
</sst>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##,###,###"/>
    <numFmt numFmtId="166" formatCode="_-* #,##0_-;\-* #,##0_-;_-* &quot;-&quot;??_-;_-@_-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</font>
    <font>
      <sz val="11"/>
      <color theme="4" tint="-0.249977111117893"/>
      <name val="Arial Black"/>
      <family val="2"/>
    </font>
    <font>
      <sz val="11"/>
      <color theme="0"/>
      <name val="Arial Black"/>
      <family val="2"/>
    </font>
    <font>
      <sz val="14"/>
      <color theme="0"/>
      <name val="Arial Black"/>
      <family val="2"/>
    </font>
    <font>
      <sz val="11"/>
      <color rgb="FFFF0000"/>
      <name val="Arial"/>
      <family val="2"/>
      <scheme val="minor"/>
    </font>
    <font>
      <b/>
      <sz val="14"/>
      <name val="Arial"/>
      <family val="2"/>
      <scheme val="minor"/>
    </font>
    <font>
      <sz val="8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rgb="FF002060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9"/>
      <color rgb="FF00206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6" fillId="0" borderId="0" xfId="0" applyFont="1"/>
    <xf numFmtId="3" fontId="10" fillId="5" borderId="0" xfId="0" applyNumberFormat="1" applyFont="1" applyFill="1" applyAlignment="1">
      <alignment vertical="center" wrapText="1"/>
    </xf>
    <xf numFmtId="4" fontId="10" fillId="5" borderId="0" xfId="0" applyNumberFormat="1" applyFont="1" applyFill="1" applyAlignment="1">
      <alignment horizontal="center" vertical="center" wrapText="1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vertical="center"/>
    </xf>
    <xf numFmtId="0" fontId="14" fillId="8" borderId="0" xfId="0" applyFont="1" applyFill="1"/>
    <xf numFmtId="0" fontId="0" fillId="8" borderId="0" xfId="0" applyFill="1"/>
    <xf numFmtId="0" fontId="12" fillId="8" borderId="0" xfId="0" applyFont="1" applyFill="1" applyAlignment="1">
      <alignment horizontal="left" vertical="center"/>
    </xf>
    <xf numFmtId="0" fontId="12" fillId="8" borderId="0" xfId="0" applyFont="1" applyFill="1" applyAlignment="1">
      <alignment vertical="center"/>
    </xf>
    <xf numFmtId="0" fontId="9" fillId="8" borderId="0" xfId="0" applyFont="1" applyFill="1"/>
    <xf numFmtId="0" fontId="9" fillId="0" borderId="0" xfId="0" applyFont="1"/>
    <xf numFmtId="3" fontId="17" fillId="4" borderId="0" xfId="0" applyNumberFormat="1" applyFont="1" applyFill="1" applyAlignment="1">
      <alignment horizontal="left" vertical="center"/>
    </xf>
    <xf numFmtId="3" fontId="17" fillId="4" borderId="0" xfId="0" applyNumberFormat="1" applyFont="1" applyFill="1" applyAlignment="1">
      <alignment horizontal="center" vertical="center"/>
    </xf>
    <xf numFmtId="3" fontId="17" fillId="6" borderId="0" xfId="0" applyNumberFormat="1" applyFont="1" applyFill="1" applyAlignment="1">
      <alignment horizontal="left" vertical="center"/>
    </xf>
    <xf numFmtId="3" fontId="17" fillId="6" borderId="0" xfId="0" applyNumberFormat="1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 wrapText="1"/>
    </xf>
    <xf numFmtId="0" fontId="0" fillId="3" borderId="0" xfId="0" applyFill="1"/>
    <xf numFmtId="1" fontId="10" fillId="5" borderId="0" xfId="0" applyNumberFormat="1" applyFont="1" applyFill="1" applyAlignment="1">
      <alignment horizontal="center" vertical="center" wrapText="1"/>
    </xf>
    <xf numFmtId="0" fontId="9" fillId="3" borderId="0" xfId="0" applyFont="1" applyFill="1"/>
    <xf numFmtId="0" fontId="19" fillId="9" borderId="0" xfId="2" applyFont="1" applyFill="1"/>
    <xf numFmtId="0" fontId="3" fillId="9" borderId="0" xfId="0" applyFont="1" applyFill="1"/>
    <xf numFmtId="3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9" fontId="0" fillId="0" borderId="1" xfId="1" applyFont="1" applyBorder="1"/>
    <xf numFmtId="10" fontId="0" fillId="0" borderId="0" xfId="0" applyNumberFormat="1"/>
    <xf numFmtId="164" fontId="0" fillId="0" borderId="0" xfId="1" applyNumberFormat="1" applyFont="1"/>
    <xf numFmtId="9" fontId="0" fillId="0" borderId="0" xfId="1" applyFont="1"/>
    <xf numFmtId="164" fontId="0" fillId="0" borderId="0" xfId="0" applyNumberFormat="1"/>
    <xf numFmtId="9" fontId="0" fillId="0" borderId="0" xfId="0" applyNumberFormat="1"/>
    <xf numFmtId="3" fontId="0" fillId="0" borderId="1" xfId="0" applyNumberFormat="1" applyBorder="1"/>
    <xf numFmtId="0" fontId="20" fillId="0" borderId="2" xfId="5" applyBorder="1"/>
    <xf numFmtId="0" fontId="20" fillId="0" borderId="0" xfId="5"/>
    <xf numFmtId="164" fontId="20" fillId="0" borderId="0" xfId="1" applyNumberFormat="1" applyFont="1"/>
    <xf numFmtId="0" fontId="21" fillId="0" borderId="0" xfId="5" applyFont="1"/>
    <xf numFmtId="164" fontId="21" fillId="0" borderId="0" xfId="1" applyNumberFormat="1" applyFont="1"/>
    <xf numFmtId="0" fontId="20" fillId="0" borderId="2" xfId="6" applyBorder="1"/>
    <xf numFmtId="0" fontId="21" fillId="0" borderId="1" xfId="6" applyFont="1" applyBorder="1"/>
    <xf numFmtId="0" fontId="2" fillId="0" borderId="1" xfId="0" applyFont="1" applyBorder="1"/>
    <xf numFmtId="0" fontId="20" fillId="0" borderId="1" xfId="6" applyBorder="1"/>
    <xf numFmtId="164" fontId="20" fillId="0" borderId="1" xfId="1" applyNumberFormat="1" applyFont="1" applyBorder="1"/>
    <xf numFmtId="164" fontId="21" fillId="0" borderId="1" xfId="6" applyNumberFormat="1" applyFont="1" applyBorder="1"/>
    <xf numFmtId="165" fontId="20" fillId="0" borderId="1" xfId="6" applyNumberFormat="1" applyBorder="1"/>
    <xf numFmtId="0" fontId="5" fillId="8" borderId="0" xfId="2" applyFill="1" applyAlignment="1"/>
    <xf numFmtId="0" fontId="0" fillId="8" borderId="0" xfId="0" applyFill="1" applyAlignment="1">
      <alignment wrapText="1"/>
    </xf>
    <xf numFmtId="1" fontId="0" fillId="0" borderId="0" xfId="0" applyNumberFormat="1"/>
    <xf numFmtId="164" fontId="0" fillId="0" borderId="0" xfId="1" applyNumberFormat="1" applyFont="1" applyFill="1" applyBorder="1"/>
    <xf numFmtId="10" fontId="2" fillId="0" borderId="0" xfId="0" applyNumberFormat="1" applyFont="1"/>
    <xf numFmtId="0" fontId="23" fillId="2" borderId="0" xfId="0" applyFont="1" applyFill="1" applyAlignment="1" applyProtection="1">
      <alignment vertical="center"/>
      <protection locked="0"/>
    </xf>
    <xf numFmtId="166" fontId="0" fillId="0" borderId="0" xfId="8" applyNumberFormat="1" applyFont="1"/>
    <xf numFmtId="3" fontId="18" fillId="4" borderId="0" xfId="0" applyNumberFormat="1" applyFont="1" applyFill="1" applyAlignment="1">
      <alignment horizontal="right" vertical="center"/>
    </xf>
    <xf numFmtId="3" fontId="18" fillId="6" borderId="0" xfId="0" applyNumberFormat="1" applyFont="1" applyFill="1" applyAlignment="1">
      <alignment horizontal="right" vertical="center"/>
    </xf>
    <xf numFmtId="3" fontId="25" fillId="4" borderId="0" xfId="0" applyNumberFormat="1" applyFont="1" applyFill="1" applyAlignment="1">
      <alignment horizontal="center" vertical="center"/>
    </xf>
    <xf numFmtId="3" fontId="25" fillId="6" borderId="0" xfId="0" applyNumberFormat="1" applyFont="1" applyFill="1" applyAlignment="1">
      <alignment horizontal="center" vertical="center"/>
    </xf>
    <xf numFmtId="3" fontId="17" fillId="4" borderId="0" xfId="0" applyNumberFormat="1" applyFont="1" applyFill="1" applyAlignment="1">
      <alignment horizontal="right" vertical="center"/>
    </xf>
    <xf numFmtId="3" fontId="17" fillId="6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0" fontId="26" fillId="9" borderId="0" xfId="2" applyFont="1" applyFill="1" applyAlignment="1">
      <alignment vertical="center"/>
    </xf>
    <xf numFmtId="0" fontId="19" fillId="9" borderId="0" xfId="2" applyFont="1" applyFill="1" applyAlignment="1">
      <alignment vertical="top"/>
    </xf>
    <xf numFmtId="0" fontId="13" fillId="7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5" fillId="10" borderId="0" xfId="2" applyFill="1" applyAlignment="1">
      <alignment horizontal="center" wrapText="1"/>
    </xf>
  </cellXfs>
  <cellStyles count="10">
    <cellStyle name="Hipervínculo" xfId="2" builtinId="8"/>
    <cellStyle name="Millares 2" xfId="8" xr:uid="{B2381B28-93E2-421C-A3D7-C3D04E5B4784}"/>
    <cellStyle name="Millares 2 2" xfId="9" xr:uid="{50BA660B-015A-4C2D-A9F2-386E9B3C1F4B}"/>
    <cellStyle name="Normal" xfId="0" builtinId="0"/>
    <cellStyle name="Normal 13" xfId="4" xr:uid="{7902D07A-3F9D-4AAC-8270-BEBF58E3CA18}"/>
    <cellStyle name="Normal 2" xfId="7" xr:uid="{7E79F545-460C-496A-AFA9-D90B8A23A5B6}"/>
    <cellStyle name="Normal 3" xfId="3" xr:uid="{00000000-0005-0000-0000-000003000000}"/>
    <cellStyle name="Normal 4" xfId="5" xr:uid="{FED6E907-CBA2-4225-8276-49B2F9482D7C}"/>
    <cellStyle name="Normal 5" xfId="6" xr:uid="{7C6FE8BD-C326-45DD-A1DD-0067BD02F8EE}"/>
    <cellStyle name="Porcentaje" xfId="1" builtinId="5"/>
  </cellStyles>
  <dxfs count="0"/>
  <tableStyles count="0" defaultTableStyle="TableStyleMedium9" defaultPivotStyle="PivotStyleLight16"/>
  <colors>
    <mruColors>
      <color rgb="FF336699"/>
      <color rgb="FFCC0000"/>
      <color rgb="FF000066"/>
      <color rgb="FFFF5050"/>
      <color rgb="FFEEF8FD"/>
      <color rgb="FFD8E7F3"/>
      <color rgb="FF3383C7"/>
      <color rgb="FF9FC1E8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'Insumo de Firma Digital'!$C$6:$C$9</c:f>
              <c:strCache>
                <c:ptCount val="4"/>
                <c:pt idx="0">
                  <c:v>Certificados emitidos</c:v>
                </c:pt>
                <c:pt idx="1">
                  <c:v>Certificados Activos al 31 de diciembre del 2025</c:v>
                </c:pt>
                <c:pt idx="2">
                  <c:v>Personas usuarias</c:v>
                </c:pt>
                <c:pt idx="3">
                  <c:v>Personsa activas al 31 de  diciembre 2025</c:v>
                </c:pt>
              </c:strCache>
            </c:strRef>
          </c:cat>
          <c:val>
            <c:numRef>
              <c:f>'Insumo de Firma Digital'!$J$6:$J$9</c:f>
              <c:numCache>
                <c:formatCode>#,##0</c:formatCode>
                <c:ptCount val="4"/>
                <c:pt idx="0">
                  <c:v>990434</c:v>
                </c:pt>
                <c:pt idx="1">
                  <c:v>422492</c:v>
                </c:pt>
                <c:pt idx="2">
                  <c:v>490358</c:v>
                </c:pt>
                <c:pt idx="3">
                  <c:v>398627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F-4670-8308-410C5AFB70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866110271"/>
        <c:axId val="866103199"/>
      </c:barChart>
      <c:catAx>
        <c:axId val="86611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66103199"/>
        <c:crosses val="autoZero"/>
        <c:auto val="1"/>
        <c:lblAlgn val="ctr"/>
        <c:lblOffset val="100"/>
        <c:noMultiLvlLbl val="0"/>
      </c:catAx>
      <c:valAx>
        <c:axId val="86610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6611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 b="1" i="0" baseline="0">
                <a:solidFill>
                  <a:sysClr val="windowText" lastClr="000000"/>
                </a:solidFill>
                <a:effectLst/>
              </a:rPr>
              <a:t>Gráfico 5 </a:t>
            </a:r>
            <a:endParaRPr lang="es-CR">
              <a:solidFill>
                <a:sysClr val="windowText" lastClr="000000"/>
              </a:solidFill>
              <a:effectLst/>
            </a:endParaRPr>
          </a:p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 b="1" i="0" baseline="0">
                <a:solidFill>
                  <a:sysClr val="windowText" lastClr="000000"/>
                </a:solidFill>
                <a:effectLst/>
              </a:rPr>
              <a:t>Firma Digital. Distribución de Usuarios Activos por Sexo</a:t>
            </a:r>
            <a:endParaRPr lang="es-CR">
              <a:solidFill>
                <a:sysClr val="windowText" lastClr="000000"/>
              </a:solidFill>
              <a:effectLst/>
            </a:endParaRPr>
          </a:p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600" b="1" i="0" baseline="0">
                <a:solidFill>
                  <a:sysClr val="windowText" lastClr="000000"/>
                </a:solidFill>
                <a:effectLst/>
              </a:rPr>
              <a:t>(Al 31 de Diciembre de 2025)</a:t>
            </a:r>
            <a:endParaRPr lang="es-C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816697801910015"/>
          <c:y val="1.70666666666666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E-4609-9ABA-1EA547BDCFD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E-4609-9ABA-1EA547BDCFDF}"/>
              </c:ext>
            </c:extLst>
          </c:dPt>
          <c:dLbls>
            <c:dLbl>
              <c:idx val="0"/>
              <c:layout>
                <c:manualLayout>
                  <c:x val="1.6436058049051003E-2"/>
                  <c:y val="9.86712936587357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E-4609-9ABA-1EA547BDCFDF}"/>
                </c:ext>
              </c:extLst>
            </c:dLbl>
            <c:dLbl>
              <c:idx val="1"/>
              <c:layout>
                <c:manualLayout>
                  <c:x val="-1.0566037317247073E-2"/>
                  <c:y val="-9.38186070853554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E-4609-9ABA-1EA547BDCF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8100" cap="flat" cmpd="sng" algn="ctr">
                  <a:solidFill>
                    <a:srgbClr val="FFC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Digital'!$A$56:$A$57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'Insumo de Firma Digital'!$C$56:$C$57</c:f>
              <c:numCache>
                <c:formatCode>0%</c:formatCode>
                <c:ptCount val="2"/>
                <c:pt idx="0">
                  <c:v>0.55030000000000001</c:v>
                </c:pt>
                <c:pt idx="1">
                  <c:v>0.44969999999999999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E-4609-9ABA-1EA547BDCF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800">
                <a:solidFill>
                  <a:sysClr val="windowText" lastClr="000000"/>
                </a:solidFill>
              </a:rPr>
              <a:t>Gráfico 6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800">
                <a:solidFill>
                  <a:sysClr val="windowText" lastClr="000000"/>
                </a:solidFill>
              </a:rPr>
              <a:t>Firma Digital.</a:t>
            </a:r>
            <a:r>
              <a:rPr lang="es-CR" sz="1800" baseline="0">
                <a:solidFill>
                  <a:sysClr val="windowText" lastClr="000000"/>
                </a:solidFill>
              </a:rPr>
              <a:t> </a:t>
            </a:r>
            <a:r>
              <a:rPr lang="es-CR" sz="1800">
                <a:solidFill>
                  <a:sysClr val="windowText" lastClr="000000"/>
                </a:solidFill>
              </a:rPr>
              <a:t>Distribución de Usuarios Activos</a:t>
            </a:r>
            <a:r>
              <a:rPr lang="es-CR" sz="1800" baseline="0">
                <a:solidFill>
                  <a:sysClr val="windowText" lastClr="000000"/>
                </a:solidFill>
              </a:rPr>
              <a:t> </a:t>
            </a:r>
            <a:r>
              <a:rPr lang="es-CR" sz="1800">
                <a:solidFill>
                  <a:sysClr val="windowText" lastClr="000000"/>
                </a:solidFill>
              </a:rPr>
              <a:t>por Grupo de Edad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400" baseline="0">
                <a:solidFill>
                  <a:sysClr val="windowText" lastClr="000000"/>
                </a:solidFill>
              </a:rPr>
              <a:t>(Al 31 de </a:t>
            </a:r>
            <a:r>
              <a:rPr lang="es-CR" sz="1400">
                <a:solidFill>
                  <a:sysClr val="windowText" lastClr="000000"/>
                </a:solidFill>
              </a:rPr>
              <a:t>Diciembre de 2025)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370017097677363E-2"/>
          <c:y val="0.15943842489774246"/>
          <c:w val="0.89671594820733935"/>
          <c:h val="0.716672424493946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0F-46EE-9C89-9C63894B4B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0F-46EE-9C89-9C63894B4B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0F-46EE-9C89-9C63894B4B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0F-46EE-9C89-9C63894B4BD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/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'Insumo de Firma Digital'!$A$71:$A$75</c:f>
              <c:strCache>
                <c:ptCount val="5"/>
                <c:pt idx="0">
                  <c:v>De 18 a 25 años</c:v>
                </c:pt>
                <c:pt idx="1">
                  <c:v>De 26 a 35 años</c:v>
                </c:pt>
                <c:pt idx="2">
                  <c:v>De 36 a 50 años</c:v>
                </c:pt>
                <c:pt idx="3">
                  <c:v>De 51 a 64 años</c:v>
                </c:pt>
                <c:pt idx="4">
                  <c:v>De 65 o más</c:v>
                </c:pt>
              </c:strCache>
            </c:strRef>
          </c:cat>
          <c:val>
            <c:numRef>
              <c:f>'Insumo de Firma Digital'!$F$71:$F$75</c:f>
              <c:numCache>
                <c:formatCode>General</c:formatCode>
                <c:ptCount val="5"/>
                <c:pt idx="0">
                  <c:v>31457</c:v>
                </c:pt>
                <c:pt idx="1">
                  <c:v>83566</c:v>
                </c:pt>
                <c:pt idx="2">
                  <c:v>173767</c:v>
                </c:pt>
                <c:pt idx="3">
                  <c:v>96247</c:v>
                </c:pt>
                <c:pt idx="4">
                  <c:v>37455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0F-46EE-9C89-9C63894B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249617791"/>
        <c:axId val="1249616543"/>
      </c:barChart>
      <c:catAx>
        <c:axId val="124961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s-CR"/>
          </a:p>
        </c:txPr>
        <c:crossAx val="1249616543"/>
        <c:crosses val="autoZero"/>
        <c:auto val="1"/>
        <c:lblAlgn val="ctr"/>
        <c:lblOffset val="100"/>
        <c:noMultiLvlLbl val="0"/>
      </c:catAx>
      <c:valAx>
        <c:axId val="1249616543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s-CR" sz="1600"/>
                  <a:t>Usuarios</a:t>
                </a:r>
                <a:r>
                  <a:rPr lang="es-CR" sz="1600" baseline="0"/>
                  <a:t> Activos</a:t>
                </a:r>
                <a:endParaRPr lang="es-CR" sz="1600"/>
              </a:p>
            </c:rich>
          </c:tx>
          <c:layout>
            <c:manualLayout>
              <c:xMode val="edge"/>
              <c:yMode val="edge"/>
              <c:x val="8.1567276278351475E-3"/>
              <c:y val="0.364388699916010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/>
            </a:solidFill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s-CR"/>
          </a:p>
        </c:txPr>
        <c:crossAx val="1249617791"/>
        <c:crosses val="autoZero"/>
        <c:crossBetween val="between"/>
      </c:valAx>
    </c:plotArea>
    <c:plotVisOnly val="1"/>
    <c:dispBlanksAs val="gap"/>
    <c:showDLblsOverMax val="0"/>
    <c:extLst/>
  </c:chart>
  <c:spPr>
    <a:solidFill>
      <a:sysClr val="window" lastClr="FFFFFF"/>
    </a:solidFill>
    <a:ln>
      <a:solidFill>
        <a:sysClr val="windowText" lastClr="000000"/>
      </a:solidFill>
    </a:ln>
  </c:spPr>
  <c:txPr>
    <a:bodyPr/>
    <a:lstStyle/>
    <a:p>
      <a:pPr>
        <a:defRPr sz="14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12-4779-A2BE-129DA08FFE6C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12-4779-A2BE-129DA08FFE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Digital'!$A$50:$A$51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'Insumo de Firma Digital'!$C$50:$C$51</c:f>
              <c:numCache>
                <c:formatCode>0.0%</c:formatCode>
                <c:ptCount val="2"/>
                <c:pt idx="0">
                  <c:v>0.55030000000000001</c:v>
                </c:pt>
                <c:pt idx="1">
                  <c:v>0.44969999999999999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12-4779-A2BE-129DA08F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De 18 a 25 años</c:v>
              </c:pt>
              <c:pt idx="1">
                <c:v>De 26 a 35 años</c:v>
              </c:pt>
              <c:pt idx="2">
                <c:v>De 36 a 50 años</c:v>
              </c:pt>
              <c:pt idx="3">
                <c:v>De 51 a 64 años</c:v>
              </c:pt>
              <c:pt idx="4">
                <c:v>65 o más</c:v>
              </c:pt>
            </c:strLit>
          </c:cat>
          <c:val>
            <c:numLit>
              <c:formatCode>0.0%</c:formatCode>
              <c:ptCount val="5"/>
              <c:pt idx="0">
                <c:v>2.3230407222435651E-2</c:v>
              </c:pt>
              <c:pt idx="1">
                <c:v>0.20664857856319632</c:v>
              </c:pt>
              <c:pt idx="2">
                <c:v>0.41735797637341526</c:v>
              </c:pt>
              <c:pt idx="3">
                <c:v>0.2542228918555513</c:v>
              </c:pt>
              <c:pt idx="4">
                <c:v>9.8540145985401464E-2</c:v>
              </c:pt>
            </c:numLit>
          </c:val>
          <c:extLst>
            <c:ext xmlns:c16="http://schemas.microsoft.com/office/drawing/2014/chart" uri="{C3380CC4-5D6E-409C-BE32-E72D297353CC}">
              <c16:uniqueId val="{00000000-CEDD-4CDD-B1A2-A25AB579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249617791"/>
        <c:axId val="1249616543"/>
      </c:barChart>
      <c:catAx>
        <c:axId val="124961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249616543"/>
        <c:crosses val="autoZero"/>
        <c:auto val="1"/>
        <c:lblAlgn val="ctr"/>
        <c:lblOffset val="100"/>
        <c:noMultiLvlLbl val="0"/>
      </c:catAx>
      <c:valAx>
        <c:axId val="124961654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24961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D-4FDE-9CAC-2E00F77FF19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FD-4FDE-9CAC-2E00F77FF1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Digital'!$C$13:$C$14</c:f>
              <c:strCache>
                <c:ptCount val="2"/>
                <c:pt idx="0">
                  <c:v>Renovado</c:v>
                </c:pt>
                <c:pt idx="1">
                  <c:v>Por primera vez</c:v>
                </c:pt>
              </c:strCache>
            </c:strRef>
          </c:cat>
          <c:val>
            <c:numRef>
              <c:f>'Insumo de Firma Digital'!$I$13:$I$14</c:f>
              <c:numCache>
                <c:formatCode>0.0%</c:formatCode>
                <c:ptCount val="2"/>
                <c:pt idx="0">
                  <c:v>0.54294346038616326</c:v>
                </c:pt>
                <c:pt idx="1">
                  <c:v>0.45705653961383674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FDE-9CAC-2E00F77F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E1-45DE-9065-BE3D4C42114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E1-45DE-9065-BE3D4C4211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Digital'!$C$21:$C$22</c:f>
              <c:strCache>
                <c:ptCount val="2"/>
                <c:pt idx="0">
                  <c:v>Activas</c:v>
                </c:pt>
                <c:pt idx="1">
                  <c:v>Inactivas</c:v>
                </c:pt>
              </c:strCache>
            </c:strRef>
          </c:cat>
          <c:val>
            <c:numRef>
              <c:f>'Insumo de Firma Digital'!$I$21:$I$22</c:f>
              <c:numCache>
                <c:formatCode>0.0%</c:formatCode>
                <c:ptCount val="2"/>
                <c:pt idx="0">
                  <c:v>0.78762969042658415</c:v>
                </c:pt>
                <c:pt idx="1">
                  <c:v>0.21237030957341585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E1-45DE-9065-BE3D4C421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382995569870045E-2"/>
          <c:y val="0.20791938954230127"/>
          <c:w val="0.8806351135237801"/>
          <c:h val="0.64487544522430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 w="47625">
              <a:solidFill>
                <a:srgbClr val="0070C0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1'!$D$6:$T$6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1'!$D$27:$T$27</c:f>
              <c:numCache>
                <c:formatCode>#,##0</c:formatCode>
                <c:ptCount val="17"/>
                <c:pt idx="0">
                  <c:v>620</c:v>
                </c:pt>
                <c:pt idx="1">
                  <c:v>6213</c:v>
                </c:pt>
                <c:pt idx="2">
                  <c:v>10516</c:v>
                </c:pt>
                <c:pt idx="3">
                  <c:v>19127</c:v>
                </c:pt>
                <c:pt idx="4">
                  <c:v>24365</c:v>
                </c:pt>
                <c:pt idx="5">
                  <c:v>39467</c:v>
                </c:pt>
                <c:pt idx="6">
                  <c:v>38428</c:v>
                </c:pt>
                <c:pt idx="7">
                  <c:v>49744</c:v>
                </c:pt>
                <c:pt idx="8">
                  <c:v>61065</c:v>
                </c:pt>
                <c:pt idx="9">
                  <c:v>55118</c:v>
                </c:pt>
                <c:pt idx="10">
                  <c:v>82110</c:v>
                </c:pt>
                <c:pt idx="11">
                  <c:v>87049</c:v>
                </c:pt>
                <c:pt idx="12">
                  <c:v>94082</c:v>
                </c:pt>
                <c:pt idx="13">
                  <c:v>87545</c:v>
                </c:pt>
                <c:pt idx="14">
                  <c:v>101975</c:v>
                </c:pt>
                <c:pt idx="15">
                  <c:v>117254</c:v>
                </c:pt>
                <c:pt idx="16">
                  <c:v>112298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Emitidos</c:v>
                </c15:tx>
              </c15:filteredSeriesTitle>
            </c:ext>
            <c:ext xmlns:c16="http://schemas.microsoft.com/office/drawing/2014/chart" uri="{C3380CC4-5D6E-409C-BE32-E72D297353CC}">
              <c16:uniqueId val="{00000012-F6D8-442A-8FD7-0472FAB789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2"/>
        <c:overlap val="10"/>
        <c:axId val="488301920"/>
        <c:axId val="488304272"/>
      </c:barChart>
      <c:catAx>
        <c:axId val="488301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488304272"/>
        <c:crosses val="autoZero"/>
        <c:auto val="1"/>
        <c:lblAlgn val="ctr"/>
        <c:lblOffset val="100"/>
        <c:noMultiLvlLbl val="0"/>
      </c:catAx>
      <c:valAx>
        <c:axId val="488304272"/>
        <c:scaling>
          <c:orientation val="minMax"/>
          <c:max val="120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R"/>
                  <a:t>Certificados</a:t>
                </a:r>
                <a:r>
                  <a:rPr lang="es-CR" baseline="0"/>
                  <a:t> digitales emitidos</a:t>
                </a:r>
                <a:endParaRPr lang="es-CR"/>
              </a:p>
            </c:rich>
          </c:tx>
          <c:layout>
            <c:manualLayout>
              <c:xMode val="edge"/>
              <c:yMode val="edge"/>
              <c:x val="9.8473021514943054E-3"/>
              <c:y val="0.3799909285238585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88301920"/>
        <c:crosses val="autoZero"/>
        <c:crossBetween val="between"/>
        <c:majorUnit val="20000"/>
      </c:valAx>
      <c:spPr>
        <a:noFill/>
        <a:effectLst/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 dirty="0"/>
              <a:t>Gráfico 2</a:t>
            </a:r>
          </a:p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 dirty="0"/>
              <a:t>Firma</a:t>
            </a:r>
            <a:r>
              <a:rPr lang="es-CR" sz="1800" baseline="0" dirty="0"/>
              <a:t> Digital. </a:t>
            </a:r>
            <a:r>
              <a:rPr lang="es-CR" sz="1800" dirty="0"/>
              <a:t>Emisión de </a:t>
            </a:r>
            <a:r>
              <a:rPr lang="es-CR" sz="1800" dirty="0">
                <a:solidFill>
                  <a:sysClr val="windowText" lastClr="000000"/>
                </a:solidFill>
              </a:rPr>
              <a:t>Certificados y Personas Usuarias</a:t>
            </a:r>
          </a:p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400" dirty="0">
                <a:solidFill>
                  <a:sysClr val="windowText" lastClr="000000"/>
                </a:solidFill>
              </a:rPr>
              <a:t>(Al 31 de diciembre de 2025</a:t>
            </a:r>
            <a:r>
              <a:rPr lang="es-CR" sz="1400" dirty="0"/>
              <a:t>)</a:t>
            </a:r>
          </a:p>
        </c:rich>
      </c:tx>
      <c:layout>
        <c:manualLayout>
          <c:xMode val="edge"/>
          <c:yMode val="edge"/>
          <c:x val="0.25750805223421142"/>
          <c:y val="5.988023952095808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8887286976451892E-2"/>
          <c:y val="0.16103210901032583"/>
          <c:w val="0.91173634985767626"/>
          <c:h val="0.69767080013201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3882C6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'Insumo de Firma Digital'!$C$6:$C$9</c:f>
              <c:strCache>
                <c:ptCount val="4"/>
                <c:pt idx="0">
                  <c:v>Certificados emitidos</c:v>
                </c:pt>
                <c:pt idx="1">
                  <c:v>Certificados Activos al 31 de diciembre del 2025</c:v>
                </c:pt>
                <c:pt idx="2">
                  <c:v>Personas usuarias</c:v>
                </c:pt>
                <c:pt idx="3">
                  <c:v>Personsa activas al 31 de  diciembre 2025</c:v>
                </c:pt>
              </c:strCache>
            </c:strRef>
          </c:cat>
          <c:val>
            <c:numRef>
              <c:f>'Insumo de Firma Digital'!$J$6:$J$9</c:f>
              <c:numCache>
                <c:formatCode>#,##0</c:formatCode>
                <c:ptCount val="4"/>
                <c:pt idx="0">
                  <c:v>990434</c:v>
                </c:pt>
                <c:pt idx="1">
                  <c:v>422492</c:v>
                </c:pt>
                <c:pt idx="2">
                  <c:v>490358</c:v>
                </c:pt>
                <c:pt idx="3">
                  <c:v>398627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2-4630-9876-1F1BDCC269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4"/>
        <c:axId val="866110271"/>
        <c:axId val="866103199"/>
      </c:barChart>
      <c:catAx>
        <c:axId val="86611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866103199"/>
        <c:crosses val="autoZero"/>
        <c:auto val="1"/>
        <c:lblAlgn val="ctr"/>
        <c:lblOffset val="100"/>
        <c:noMultiLvlLbl val="0"/>
      </c:catAx>
      <c:valAx>
        <c:axId val="86610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86611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800">
                <a:solidFill>
                  <a:sysClr val="windowText" lastClr="000000"/>
                </a:solidFill>
              </a:rPr>
              <a:t>Gráfico 3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800" b="1" i="0" baseline="0">
                <a:solidFill>
                  <a:sysClr val="windowText" lastClr="000000"/>
                </a:solidFill>
                <a:effectLst/>
              </a:rPr>
              <a:t>Firma Digital. Emisión de Certificados por Tipo</a:t>
            </a:r>
            <a:endParaRPr lang="es-CR" sz="2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CR" sz="1600" b="1" i="0" baseline="0">
                <a:solidFill>
                  <a:sysClr val="windowText" lastClr="000000"/>
                </a:solidFill>
                <a:effectLst/>
              </a:rPr>
              <a:t>(Al 31 de Diciembre de 2025)</a:t>
            </a:r>
            <a:endParaRPr lang="es-CR" sz="16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6-44F1-90CE-27015D859C8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6-44F1-90CE-27015D859C86}"/>
              </c:ext>
            </c:extLst>
          </c:dPt>
          <c:dLbls>
            <c:dLbl>
              <c:idx val="0"/>
              <c:layout>
                <c:manualLayout>
                  <c:x val="4.4612157561709866E-2"/>
                  <c:y val="8.4113233938594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6-44F1-90CE-27015D859C86}"/>
                </c:ext>
              </c:extLst>
            </c:dLbl>
            <c:dLbl>
              <c:idx val="1"/>
              <c:layout>
                <c:manualLayout>
                  <c:x val="-2.7002095366298086E-2"/>
                  <c:y val="-6.14673632628191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6-44F1-90CE-27015D859C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800"/>
                </a:pPr>
                <a:endParaRPr lang="es-C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8100" cap="flat" cmpd="sng" algn="ctr">
                  <a:solidFill>
                    <a:srgbClr val="FFC000"/>
                  </a:solidFill>
                  <a:prstDash val="solid"/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Digital'!$C$13:$C$14</c:f>
              <c:strCache>
                <c:ptCount val="2"/>
                <c:pt idx="0">
                  <c:v>Renovado</c:v>
                </c:pt>
                <c:pt idx="1">
                  <c:v>Por primera vez</c:v>
                </c:pt>
              </c:strCache>
            </c:strRef>
          </c:cat>
          <c:val>
            <c:numRef>
              <c:f>'Insumo de Firma Digital'!$J$13:$J$14</c:f>
              <c:numCache>
                <c:formatCode>0.0%</c:formatCode>
                <c:ptCount val="2"/>
                <c:pt idx="0">
                  <c:v>0.49509406987239934</c:v>
                </c:pt>
                <c:pt idx="1">
                  <c:v>0.50490593012760066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6-44F1-90CE-27015D859C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 sz="14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>
                <a:solidFill>
                  <a:sysClr val="windowText" lastClr="000000"/>
                </a:solidFill>
              </a:rPr>
              <a:t>Gráfico 4</a:t>
            </a:r>
          </a:p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800">
                <a:solidFill>
                  <a:sysClr val="windowText" lastClr="000000"/>
                </a:solidFill>
              </a:rPr>
              <a:t>Firma Digital. Vigencia de Certificados</a:t>
            </a:r>
            <a:r>
              <a:rPr lang="es-CR" sz="1800" baseline="0">
                <a:solidFill>
                  <a:sysClr val="windowText" lastClr="000000"/>
                </a:solidFill>
              </a:rPr>
              <a:t> Emitidos</a:t>
            </a:r>
            <a:endParaRPr lang="es-CR" sz="1800">
              <a:solidFill>
                <a:sysClr val="windowText" lastClr="000000"/>
              </a:solidFill>
            </a:endParaRPr>
          </a:p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600" b="1" i="0" baseline="0">
                <a:solidFill>
                  <a:sysClr val="windowText" lastClr="000000"/>
                </a:solidFill>
                <a:effectLst/>
              </a:rPr>
              <a:t>(Al 31 de Diciembre de 2025)</a:t>
            </a:r>
            <a:endParaRPr lang="es-CR" sz="2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76-4F97-8D0F-1BCB284DFA8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76-4F97-8D0F-1BCB284DFA8F}"/>
              </c:ext>
            </c:extLst>
          </c:dPt>
          <c:dLbls>
            <c:dLbl>
              <c:idx val="0"/>
              <c:layout>
                <c:manualLayout>
                  <c:x val="0.10918238561155309"/>
                  <c:y val="-1.617562191126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F97-8D0F-1BCB284DFA8F}"/>
                </c:ext>
              </c:extLst>
            </c:dLbl>
            <c:dLbl>
              <c:idx val="1"/>
              <c:layout>
                <c:manualLayout>
                  <c:x val="-8.3354294391615819E-2"/>
                  <c:y val="1.45580597201413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F97-8D0F-1BCB284DFA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8100">
                  <a:solidFill>
                    <a:srgbClr val="FFC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'Insumo de Firma Digital'!$C$21:$C$22</c:f>
              <c:strCache>
                <c:ptCount val="2"/>
                <c:pt idx="0">
                  <c:v>Activas</c:v>
                </c:pt>
                <c:pt idx="1">
                  <c:v>Inactivas</c:v>
                </c:pt>
              </c:strCache>
            </c:strRef>
          </c:cat>
          <c:val>
            <c:numRef>
              <c:f>'Insumo de Firma Digital'!$J$21:$J$22</c:f>
              <c:numCache>
                <c:formatCode>0.0%</c:formatCode>
                <c:ptCount val="2"/>
                <c:pt idx="0">
                  <c:v>0.81293055277980575</c:v>
                </c:pt>
                <c:pt idx="1">
                  <c:v>0.18706944722019425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6-4F97-8D0F-1BCB284D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0</xdr:rowOff>
    </xdr:from>
    <xdr:to>
      <xdr:col>5</xdr:col>
      <xdr:colOff>7620</xdr:colOff>
      <xdr:row>2</xdr:row>
      <xdr:rowOff>8466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0"/>
          <a:ext cx="11706860" cy="8551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0.00806</cdr:x>
      <cdr:y>0.94897</cdr:y>
    </cdr:from>
    <cdr:to>
      <cdr:x>0.49963</cdr:x>
      <cdr:y>1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76234" y="6071907"/>
          <a:ext cx="4649429" cy="326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20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 Central</a:t>
          </a:r>
          <a:r>
            <a:rPr lang="es-CR" sz="1200" baseline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Costa Rica.</a:t>
          </a:r>
          <a:endParaRPr lang="es-CR" sz="12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857249" y="142874"/>
    <xdr:ext cx="9420225" cy="637222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23CFA1-A0EF-4EB9-BC47-241C03ECB1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0.00806</cdr:x>
      <cdr:y>0.93951</cdr:y>
    </cdr:from>
    <cdr:to>
      <cdr:x>0.49963</cdr:x>
      <cdr:y>0.98292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75927" y="5986744"/>
          <a:ext cx="4630700" cy="276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200" b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</a:t>
          </a:r>
          <a:r>
            <a:rPr lang="es-CR" sz="1200" b="0" baseline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Central de Costa Rica</a:t>
          </a:r>
          <a:r>
            <a:rPr lang="es-CR" sz="1200" b="0" baseline="0" dirty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CR" sz="1200" dirty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857250" y="171451"/>
    <xdr:ext cx="15411450" cy="62960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A27CE7-3594-4192-B653-67F7EB5EFF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0.00806</cdr:x>
      <cdr:y>0.92587</cdr:y>
    </cdr:from>
    <cdr:to>
      <cdr:x>0.49963</cdr:x>
      <cdr:y>0.98292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69850" y="5829299"/>
          <a:ext cx="4260806" cy="359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R" sz="1050" b="1" dirty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CR" sz="105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05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 Central de Costa Rica.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754743</xdr:colOff>
      <xdr:row>0</xdr:row>
      <xdr:rowOff>21772</xdr:rowOff>
    </xdr:from>
    <xdr:to>
      <xdr:col>19</xdr:col>
      <xdr:colOff>210457</xdr:colOff>
      <xdr:row>15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51D530-0D89-4D55-837A-C1480A282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703943</xdr:colOff>
      <xdr:row>35</xdr:row>
      <xdr:rowOff>85270</xdr:rowOff>
    </xdr:from>
    <xdr:to>
      <xdr:col>13</xdr:col>
      <xdr:colOff>812800</xdr:colOff>
      <xdr:row>52</xdr:row>
      <xdr:rowOff>19957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8224DE-7626-4171-976D-8558DC9D4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241300</xdr:colOff>
      <xdr:row>58</xdr:row>
      <xdr:rowOff>137886</xdr:rowOff>
    </xdr:from>
    <xdr:to>
      <xdr:col>18</xdr:col>
      <xdr:colOff>593272</xdr:colOff>
      <xdr:row>77</xdr:row>
      <xdr:rowOff>29029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9CC967-D517-4A7C-BF3B-8A3AEBAF3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194127</xdr:colOff>
      <xdr:row>17</xdr:row>
      <xdr:rowOff>25400</xdr:rowOff>
    </xdr:from>
    <xdr:to>
      <xdr:col>16</xdr:col>
      <xdr:colOff>542469</xdr:colOff>
      <xdr:row>34</xdr:row>
      <xdr:rowOff>36287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16FB74-3F9B-454C-AE7E-15970517F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508000</xdr:colOff>
      <xdr:row>16</xdr:row>
      <xdr:rowOff>165101</xdr:rowOff>
    </xdr:from>
    <xdr:to>
      <xdr:col>22</xdr:col>
      <xdr:colOff>7257</xdr:colOff>
      <xdr:row>33</xdr:row>
      <xdr:rowOff>175988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414596-07BE-4092-9B4E-F3FBDA81F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57251" y="244628"/>
    <xdr:ext cx="15441082" cy="62663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601346-2D4D-49DD-B17D-BA0FE1B1B2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0.02415</cdr:y>
    </cdr:from>
    <cdr:to>
      <cdr:x>1</cdr:x>
      <cdr:y>0.15518</cdr:y>
    </cdr:to>
    <cdr:sp macro="" textlink="">
      <cdr:nvSpPr>
        <cdr:cNvPr id="6" name="1 Rectángulo"/>
        <cdr:cNvSpPr/>
      </cdr:nvSpPr>
      <cdr:spPr>
        <a:xfrm xmlns:a="http://schemas.openxmlformats.org/drawingml/2006/main">
          <a:off x="0" y="158750"/>
          <a:ext cx="15441082" cy="8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dirty="0">
              <a:effectLst/>
              <a:latin typeface="Arial" panose="020B0604020202020204" pitchFamily="34" charset="0"/>
              <a:cs typeface="Arial" panose="020B0604020202020204" pitchFamily="34" charset="0"/>
            </a:rPr>
            <a:t>Gráfico 1</a:t>
          </a:r>
        </a:p>
        <a:p xmlns:a="http://schemas.openxmlformats.org/drawingml/2006/main">
          <a:pPr algn="ctr" rtl="0"/>
          <a:r>
            <a:rPr lang="es-CR" sz="1800" b="1" dirty="0">
              <a:effectLst/>
              <a:latin typeface="Arial" panose="020B0604020202020204" pitchFamily="34" charset="0"/>
              <a:cs typeface="Arial" panose="020B0604020202020204" pitchFamily="34" charset="0"/>
            </a:rPr>
            <a:t>Costa Rica. Cantidad de Certificados Digitales</a:t>
          </a:r>
          <a:r>
            <a:rPr lang="es-CR" sz="1800" b="1" baseline="0" dirty="0">
              <a:effectLst/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CR" sz="1800" b="1" dirty="0">
              <a:effectLst/>
              <a:latin typeface="Arial" panose="020B0604020202020204" pitchFamily="34" charset="0"/>
              <a:cs typeface="Arial" panose="020B0604020202020204" pitchFamily="34" charset="0"/>
            </a:rPr>
            <a:t>mitidos</a:t>
          </a:r>
          <a:r>
            <a:rPr lang="es-CR" sz="1800" b="1" baseline="0" dirty="0">
              <a:effectLst/>
              <a:latin typeface="Arial" panose="020B0604020202020204" pitchFamily="34" charset="0"/>
              <a:cs typeface="Arial" panose="020B0604020202020204" pitchFamily="34" charset="0"/>
            </a:rPr>
            <a:t> por Año</a:t>
          </a:r>
          <a:endParaRPr lang="es-CR" sz="1800" dirty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2009 - 2025</a:t>
          </a:r>
          <a:endParaRPr lang="es-CR" sz="1800" dirty="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0.92213</cdr:y>
    </cdr:from>
    <cdr:to>
      <cdr:x>0.49157</cdr:x>
      <cdr:y>0.99862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0" y="5778427"/>
          <a:ext cx="7590373" cy="479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R" sz="1050" b="1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CR" sz="1200" b="1" dirty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s-CR" sz="1200" b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</a:t>
          </a:r>
          <a:r>
            <a:rPr lang="es-CR" sz="1200" b="0" baseline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Central de Costa Rica.</a:t>
          </a:r>
          <a:endParaRPr lang="es-CR" sz="12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0" y="389166"/>
    <xdr:ext cx="15430500" cy="63627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BFC6F5-EB36-4AB3-8FF1-1C3D070EA9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0.00179</cdr:x>
      <cdr:y>0.96208</cdr:y>
    </cdr:from>
    <cdr:to>
      <cdr:x>0.25432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27636" y="6121426"/>
          <a:ext cx="3896664" cy="241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CR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s-CR" sz="1100" b="0">
              <a:solidFill>
                <a:sysClr val="windowText" lastClr="000000"/>
              </a:solidFill>
              <a:latin typeface="+mn-lt"/>
              <a:cs typeface="+mn-cs"/>
            </a:rPr>
            <a:t>Banco</a:t>
          </a:r>
          <a:r>
            <a:rPr lang="es-CR" sz="1100" b="0" baseline="0">
              <a:solidFill>
                <a:sysClr val="windowText" lastClr="000000"/>
              </a:solidFill>
              <a:latin typeface="+mn-lt"/>
              <a:cs typeface="+mn-cs"/>
            </a:rPr>
            <a:t> Central de Costa Rica.</a:t>
          </a:r>
          <a:endParaRPr lang="es-CR" sz="1100" b="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0.33631</cdr:x>
      <cdr:y>0.29825</cdr:y>
    </cdr:from>
    <cdr:to>
      <cdr:x>0.49118</cdr:x>
      <cdr:y>0.40899</cdr:y>
    </cdr:to>
    <cdr:sp macro="" textlink="">
      <cdr:nvSpPr>
        <cdr:cNvPr id="10" name="CuadroTexto 9">
          <a:extLst xmlns:a="http://schemas.openxmlformats.org/drawingml/2006/main">
            <a:ext uri="{FF2B5EF4-FFF2-40B4-BE49-F238E27FC236}">
              <a16:creationId xmlns:a16="http://schemas.microsoft.com/office/drawing/2014/main" id="{3E85E78C-FE88-4527-8EBB-DDD8E6AF7C2C}"/>
            </a:ext>
          </a:extLst>
        </cdr:cNvPr>
        <cdr:cNvSpPr txBox="1"/>
      </cdr:nvSpPr>
      <cdr:spPr>
        <a:xfrm xmlns:a="http://schemas.openxmlformats.org/drawingml/2006/main">
          <a:off x="5189486" y="1897676"/>
          <a:ext cx="2389721" cy="70460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s-C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R" sz="1100" b="1" dirty="0">
              <a:latin typeface="Arial" panose="020B0604020202020204" pitchFamily="34" charset="0"/>
              <a:cs typeface="Arial" panose="020B0604020202020204" pitchFamily="34" charset="0"/>
            </a:rPr>
            <a:t>Los certificados activos representan el 43% de los certificados emitidos desde 2009</a:t>
          </a:r>
        </a:p>
      </cdr:txBody>
    </cdr:sp>
  </cdr:relSizeAnchor>
  <cdr:relSizeAnchor xmlns:cdr="http://schemas.openxmlformats.org/drawingml/2006/chartDrawing">
    <cdr:from>
      <cdr:x>0.40757</cdr:x>
      <cdr:y>0.44222</cdr:y>
    </cdr:from>
    <cdr:to>
      <cdr:x>0.43303</cdr:x>
      <cdr:y>0.52449</cdr:y>
    </cdr:to>
    <cdr:sp macro="" textlink="">
      <cdr:nvSpPr>
        <cdr:cNvPr id="11" name="Flecha: hacia abajo 10">
          <a:extLst xmlns:a="http://schemas.openxmlformats.org/drawingml/2006/main">
            <a:ext uri="{FF2B5EF4-FFF2-40B4-BE49-F238E27FC236}">
              <a16:creationId xmlns:a16="http://schemas.microsoft.com/office/drawing/2014/main" id="{AB6A57C4-6FA8-4DD0-AD5B-6F3B3B5EE292}"/>
            </a:ext>
          </a:extLst>
        </cdr:cNvPr>
        <cdr:cNvSpPr/>
      </cdr:nvSpPr>
      <cdr:spPr>
        <a:xfrm xmlns:a="http://schemas.openxmlformats.org/drawingml/2006/main" rot="10800000">
          <a:off x="6288981" y="2813742"/>
          <a:ext cx="392860" cy="523459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defPPr>
            <a:defRPr lang="es-C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CR"/>
        </a:p>
      </cdr:txBody>
    </cdr:sp>
  </cdr:relSizeAnchor>
  <cdr:relSizeAnchor xmlns:cdr="http://schemas.openxmlformats.org/drawingml/2006/chartDrawing">
    <cdr:from>
      <cdr:x>0.79577</cdr:x>
      <cdr:y>0.31933</cdr:y>
    </cdr:from>
    <cdr:to>
      <cdr:x>0.94101</cdr:x>
      <cdr:y>0.41327</cdr:y>
    </cdr:to>
    <cdr:sp macro="" textlink="">
      <cdr:nvSpPr>
        <cdr:cNvPr id="12" name="CuadroTexto 11">
          <a:extLst xmlns:a="http://schemas.openxmlformats.org/drawingml/2006/main">
            <a:ext uri="{FF2B5EF4-FFF2-40B4-BE49-F238E27FC236}">
              <a16:creationId xmlns:a16="http://schemas.microsoft.com/office/drawing/2014/main" id="{C8EBA392-5EEC-4FF2-A9EF-2E137AEA0AD7}"/>
            </a:ext>
          </a:extLst>
        </cdr:cNvPr>
        <cdr:cNvSpPr txBox="1"/>
      </cdr:nvSpPr>
      <cdr:spPr>
        <a:xfrm xmlns:a="http://schemas.openxmlformats.org/drawingml/2006/main">
          <a:off x="12279057" y="2031829"/>
          <a:ext cx="2241126" cy="59771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s-C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R" sz="1100" b="1" dirty="0">
              <a:latin typeface="Arial" panose="020B0604020202020204" pitchFamily="34" charset="0"/>
              <a:cs typeface="Arial" panose="020B0604020202020204" pitchFamily="34" charset="0"/>
            </a:rPr>
            <a:t>Aproximadamente, 23 865</a:t>
          </a:r>
          <a:r>
            <a:rPr lang="es-CR" sz="1100" b="1" baseline="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R" sz="1100" b="1" dirty="0">
              <a:latin typeface="Arial" panose="020B0604020202020204" pitchFamily="34" charset="0"/>
              <a:cs typeface="Arial" panose="020B0604020202020204" pitchFamily="34" charset="0"/>
            </a:rPr>
            <a:t>personas tienen dos certificados activos</a:t>
          </a:r>
        </a:p>
      </cdr:txBody>
    </cdr:sp>
  </cdr:relSizeAnchor>
  <cdr:relSizeAnchor xmlns:cdr="http://schemas.openxmlformats.org/drawingml/2006/chartDrawing">
    <cdr:from>
      <cdr:x>0.86297</cdr:x>
      <cdr:y>0.46753</cdr:y>
    </cdr:from>
    <cdr:to>
      <cdr:x>0.88843</cdr:x>
      <cdr:y>0.5498</cdr:y>
    </cdr:to>
    <cdr:sp macro="" textlink="">
      <cdr:nvSpPr>
        <cdr:cNvPr id="13" name="Flecha: hacia abajo 12">
          <a:extLst xmlns:a="http://schemas.openxmlformats.org/drawingml/2006/main">
            <a:ext uri="{FF2B5EF4-FFF2-40B4-BE49-F238E27FC236}">
              <a16:creationId xmlns:a16="http://schemas.microsoft.com/office/drawing/2014/main" id="{DD831138-DA44-46E7-B4A8-B3F60DDADF1C}"/>
            </a:ext>
          </a:extLst>
        </cdr:cNvPr>
        <cdr:cNvSpPr/>
      </cdr:nvSpPr>
      <cdr:spPr>
        <a:xfrm xmlns:a="http://schemas.openxmlformats.org/drawingml/2006/main" rot="10800000">
          <a:off x="13316030" y="2974764"/>
          <a:ext cx="392861" cy="52346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C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866774" y="207168"/>
    <xdr:ext cx="9439275" cy="604837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4A08DB-8FB1-4464-8358-D23477AB6B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0.00806</cdr:x>
      <cdr:y>0.93622</cdr:y>
    </cdr:from>
    <cdr:to>
      <cdr:x>0.49963</cdr:x>
      <cdr:y>0.98292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76081" y="5662613"/>
          <a:ext cx="4640064" cy="282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200" b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</a:t>
          </a:r>
          <a:r>
            <a:rPr lang="es-CR" sz="1200" b="0" baseline="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Central de Costa Rica.</a:t>
          </a:r>
          <a:endParaRPr lang="es-CR" sz="12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828674" y="180975"/>
    <xdr:ext cx="9458325" cy="639841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C2695F-0CFC-4B4E-9E0E-43CAB1E786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F12"/>
  <sheetViews>
    <sheetView showGridLines="0" showRowColHeaders="0"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baseColWidth="10" defaultColWidth="0" defaultRowHeight="17" x14ac:dyDescent="0.3"/>
  <cols>
    <col min="1" max="1" width="4.9140625" style="8" customWidth="1"/>
    <col min="2" max="2" width="4.9140625" style="5" customWidth="1"/>
    <col min="3" max="3" width="4.08203125" style="6" customWidth="1"/>
    <col min="4" max="4" width="11.5" style="7" customWidth="1"/>
    <col min="5" max="5" width="132.9140625" style="8" customWidth="1"/>
    <col min="6" max="6" width="11" style="8" customWidth="1"/>
    <col min="7" max="16384" width="11" style="8" hidden="1"/>
  </cols>
  <sheetData>
    <row r="1" spans="2:5" ht="35.4" customHeight="1" x14ac:dyDescent="0.3"/>
    <row r="2" spans="2:5" ht="31.25" customHeight="1" x14ac:dyDescent="0.3"/>
    <row r="3" spans="2:5" ht="28.5" customHeight="1" x14ac:dyDescent="0.3">
      <c r="B3" s="62" t="s">
        <v>76</v>
      </c>
      <c r="C3" s="62"/>
      <c r="D3" s="62"/>
      <c r="E3" s="62"/>
    </row>
    <row r="4" spans="2:5" s="11" customFormat="1" ht="18.75" customHeight="1" x14ac:dyDescent="0.3">
      <c r="B4" s="9"/>
      <c r="C4" s="10"/>
      <c r="D4" s="7"/>
    </row>
    <row r="5" spans="2:5" ht="21.9" customHeight="1" x14ac:dyDescent="0.3">
      <c r="B5" s="5">
        <v>1</v>
      </c>
      <c r="C5" s="6" t="s">
        <v>53</v>
      </c>
    </row>
    <row r="6" spans="2:5" x14ac:dyDescent="0.3">
      <c r="D6" s="46" t="s">
        <v>5</v>
      </c>
      <c r="E6" s="47" t="s">
        <v>58</v>
      </c>
    </row>
    <row r="7" spans="2:5" ht="21.9" customHeight="1" x14ac:dyDescent="0.3">
      <c r="D7" s="46" t="s">
        <v>70</v>
      </c>
      <c r="E7" s="47" t="s">
        <v>59</v>
      </c>
    </row>
    <row r="8" spans="2:5" ht="21.9" customHeight="1" x14ac:dyDescent="0.3">
      <c r="D8" s="46" t="s">
        <v>71</v>
      </c>
      <c r="E8" s="47" t="s">
        <v>60</v>
      </c>
    </row>
    <row r="9" spans="2:5" ht="21.9" customHeight="1" x14ac:dyDescent="0.3">
      <c r="D9" s="46" t="s">
        <v>72</v>
      </c>
      <c r="E9" s="47" t="s">
        <v>61</v>
      </c>
    </row>
    <row r="10" spans="2:5" ht="21.9" customHeight="1" x14ac:dyDescent="0.3">
      <c r="D10" s="46" t="s">
        <v>73</v>
      </c>
      <c r="E10" s="47" t="s">
        <v>62</v>
      </c>
    </row>
    <row r="11" spans="2:5" ht="20.149999999999999" customHeight="1" x14ac:dyDescent="0.3">
      <c r="B11" s="8"/>
      <c r="D11" s="46" t="s">
        <v>74</v>
      </c>
      <c r="E11" s="8" t="s">
        <v>63</v>
      </c>
    </row>
    <row r="12" spans="2:5" ht="20.149999999999999" customHeight="1" x14ac:dyDescent="0.3">
      <c r="B12" s="8"/>
      <c r="D12" s="46" t="s">
        <v>75</v>
      </c>
      <c r="E12" s="8" t="s">
        <v>64</v>
      </c>
    </row>
  </sheetData>
  <mergeCells count="1">
    <mergeCell ref="B3:E3"/>
  </mergeCells>
  <phoneticPr fontId="16" type="noConversion"/>
  <hyperlinks>
    <hyperlink ref="D6" location="'Cuadro 1'!A1" display="Cuadro 1" xr:uid="{00000000-0004-0000-0000-000007000000}"/>
    <hyperlink ref="D7" location="'Gráfico 1'!A1" display="Gráfico 1" xr:uid="{F4EBCC3E-30B8-474D-8935-6E25BB561B53}"/>
    <hyperlink ref="D8" location="'Gráfico 2'!A1" display="Gráfico 2" xr:uid="{FDA07DE4-06E0-49AB-95D2-61A7A638B967}"/>
    <hyperlink ref="D9" location="'Gráfico 3'!A1" display="Gráfico 3" xr:uid="{80C893C6-3373-4F9E-B3F7-D645100DC00D}"/>
    <hyperlink ref="D10" location="'Gráfico 4'!A1" display="Gráfico 4" xr:uid="{480894FA-344A-4EBC-87F5-11FC35078486}"/>
    <hyperlink ref="D11" location="'Gráfico 5'!A1" display="Gráfico 5" xr:uid="{FDD05298-82F7-4289-BB89-69EF45E53E67}"/>
    <hyperlink ref="D12" location="'Gráfico 6'!A1" display="Gráfico 6" xr:uid="{8596F13E-6DFC-4FF4-AF59-12C7830E696B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6">
    <tabColor theme="6"/>
  </sheetPr>
  <dimension ref="A2:V31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baseColWidth="10" defaultColWidth="0" defaultRowHeight="14" zeroHeight="1" x14ac:dyDescent="0.3"/>
  <cols>
    <col min="1" max="1" width="9" style="2" customWidth="1"/>
    <col min="2" max="2" width="33.08203125" style="2" bestFit="1" customWidth="1"/>
    <col min="3" max="3" width="12.58203125" style="2" bestFit="1" customWidth="1"/>
    <col min="4" max="4" width="7.5" style="2" bestFit="1" customWidth="1"/>
    <col min="5" max="7" width="8" style="2" customWidth="1"/>
    <col min="8" max="17" width="9.08203125" style="2" bestFit="1" customWidth="1"/>
    <col min="18" max="20" width="9.08203125" style="2" customWidth="1"/>
    <col min="21" max="21" width="10.1640625" style="2" customWidth="1"/>
    <col min="22" max="22" width="12.6640625" style="2" bestFit="1" customWidth="1"/>
    <col min="23" max="16384" width="42.08203125" style="2" hidden="1"/>
  </cols>
  <sheetData>
    <row r="2" spans="2:21" ht="18" x14ac:dyDescent="0.4">
      <c r="B2" s="64" t="s">
        <v>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ht="20.25" customHeight="1" x14ac:dyDescent="0.3">
      <c r="B3" s="65" t="s">
        <v>52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15.5" x14ac:dyDescent="0.3">
      <c r="B4" s="63" t="s">
        <v>65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2:21" ht="9.75" customHeigh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  <c r="Q5" s="12">
        <v>16</v>
      </c>
      <c r="R5" s="12"/>
      <c r="S5" s="12"/>
      <c r="T5" s="12"/>
      <c r="U5" s="12">
        <v>17</v>
      </c>
    </row>
    <row r="6" spans="2:21" ht="46.5" x14ac:dyDescent="0.3">
      <c r="B6" s="4" t="s">
        <v>1</v>
      </c>
      <c r="C6" s="4" t="s">
        <v>2</v>
      </c>
      <c r="D6" s="19">
        <v>2009</v>
      </c>
      <c r="E6" s="19">
        <v>2010</v>
      </c>
      <c r="F6" s="19">
        <v>2011</v>
      </c>
      <c r="G6" s="19">
        <v>2012</v>
      </c>
      <c r="H6" s="19">
        <v>2013</v>
      </c>
      <c r="I6" s="19">
        <v>2014</v>
      </c>
      <c r="J6" s="19">
        <v>2015</v>
      </c>
      <c r="K6" s="19">
        <v>2016</v>
      </c>
      <c r="L6" s="19">
        <v>2017</v>
      </c>
      <c r="M6" s="19">
        <v>2018</v>
      </c>
      <c r="N6" s="19">
        <v>2019</v>
      </c>
      <c r="O6" s="19">
        <v>2020</v>
      </c>
      <c r="P6" s="19">
        <v>2021</v>
      </c>
      <c r="Q6" s="19">
        <v>2022</v>
      </c>
      <c r="R6" s="19">
        <v>2023</v>
      </c>
      <c r="S6" s="19">
        <v>2024</v>
      </c>
      <c r="T6" s="19">
        <v>2025</v>
      </c>
      <c r="U6" s="19" t="s">
        <v>0</v>
      </c>
    </row>
    <row r="7" spans="2:21" ht="17.399999999999999" customHeight="1" x14ac:dyDescent="0.3">
      <c r="B7" s="13" t="s">
        <v>19</v>
      </c>
      <c r="C7" s="55">
        <v>24</v>
      </c>
      <c r="D7" s="14">
        <v>10</v>
      </c>
      <c r="E7" s="14">
        <v>3228</v>
      </c>
      <c r="F7" s="14">
        <v>6466</v>
      </c>
      <c r="G7" s="14">
        <v>9838</v>
      </c>
      <c r="H7" s="14">
        <v>11692</v>
      </c>
      <c r="I7" s="14">
        <v>18492</v>
      </c>
      <c r="J7" s="14">
        <v>18862</v>
      </c>
      <c r="K7" s="14">
        <v>23276</v>
      </c>
      <c r="L7" s="14">
        <v>25137</v>
      </c>
      <c r="M7" s="14">
        <v>22008</v>
      </c>
      <c r="N7" s="14">
        <v>27016</v>
      </c>
      <c r="O7" s="14">
        <v>29698</v>
      </c>
      <c r="P7" s="14">
        <v>30397</v>
      </c>
      <c r="Q7" s="14">
        <v>30111</v>
      </c>
      <c r="R7" s="14">
        <v>35325</v>
      </c>
      <c r="S7" s="14">
        <v>43915</v>
      </c>
      <c r="T7" s="57">
        <v>43856</v>
      </c>
      <c r="U7" s="53">
        <f>SUM(D7:T7)</f>
        <v>379327</v>
      </c>
    </row>
    <row r="8" spans="2:21" ht="17.399999999999999" customHeight="1" x14ac:dyDescent="0.3">
      <c r="B8" s="15" t="s">
        <v>3</v>
      </c>
      <c r="C8" s="56">
        <v>38</v>
      </c>
      <c r="D8" s="16">
        <v>3</v>
      </c>
      <c r="E8" s="16">
        <v>50</v>
      </c>
      <c r="F8" s="16">
        <v>594</v>
      </c>
      <c r="G8" s="16">
        <v>2163</v>
      </c>
      <c r="H8" s="16">
        <v>2318</v>
      </c>
      <c r="I8" s="16">
        <v>4064</v>
      </c>
      <c r="J8" s="16">
        <v>3840</v>
      </c>
      <c r="K8" s="16">
        <v>4531</v>
      </c>
      <c r="L8" s="16">
        <v>5945</v>
      </c>
      <c r="M8" s="16">
        <v>8164</v>
      </c>
      <c r="N8" s="16">
        <v>11813</v>
      </c>
      <c r="O8" s="16">
        <v>12275</v>
      </c>
      <c r="P8" s="16">
        <v>13984</v>
      </c>
      <c r="Q8" s="16">
        <v>14335</v>
      </c>
      <c r="R8" s="16">
        <v>17315</v>
      </c>
      <c r="S8" s="16">
        <v>15424</v>
      </c>
      <c r="T8" s="58">
        <v>13213</v>
      </c>
      <c r="U8" s="54">
        <f>SUM(D8:T8)</f>
        <v>130031</v>
      </c>
    </row>
    <row r="9" spans="2:21" ht="17.399999999999999" customHeight="1" x14ac:dyDescent="0.3">
      <c r="B9" s="13" t="s">
        <v>11</v>
      </c>
      <c r="C9" s="55">
        <v>5</v>
      </c>
      <c r="D9" s="14">
        <v>20</v>
      </c>
      <c r="E9" s="14">
        <v>522</v>
      </c>
      <c r="F9" s="14">
        <v>572</v>
      </c>
      <c r="G9" s="14">
        <v>1207</v>
      </c>
      <c r="H9" s="14">
        <v>1391</v>
      </c>
      <c r="I9" s="14">
        <v>2674</v>
      </c>
      <c r="J9" s="14">
        <v>2929</v>
      </c>
      <c r="K9" s="14">
        <v>3385</v>
      </c>
      <c r="L9" s="14">
        <v>4234</v>
      </c>
      <c r="M9" s="14">
        <v>5526</v>
      </c>
      <c r="N9" s="14">
        <v>7957</v>
      </c>
      <c r="O9" s="14">
        <v>11850</v>
      </c>
      <c r="P9" s="14">
        <v>16155</v>
      </c>
      <c r="Q9" s="14">
        <v>13759</v>
      </c>
      <c r="R9" s="14">
        <v>15422</v>
      </c>
      <c r="S9" s="14">
        <v>15680</v>
      </c>
      <c r="T9" s="57">
        <v>16685</v>
      </c>
      <c r="U9" s="53">
        <f t="shared" ref="U9:U24" si="0">SUM(D9:T9)</f>
        <v>119968</v>
      </c>
    </row>
    <row r="10" spans="2:21" ht="17.399999999999999" customHeight="1" x14ac:dyDescent="0.3">
      <c r="B10" s="15" t="s">
        <v>10</v>
      </c>
      <c r="C10" s="56">
        <v>12</v>
      </c>
      <c r="D10" s="16">
        <v>85</v>
      </c>
      <c r="E10" s="16">
        <v>1223</v>
      </c>
      <c r="F10" s="16">
        <v>1591</v>
      </c>
      <c r="G10" s="16">
        <v>2867</v>
      </c>
      <c r="H10" s="16">
        <v>5109</v>
      </c>
      <c r="I10" s="16">
        <v>5116</v>
      </c>
      <c r="J10" s="16">
        <v>3415</v>
      </c>
      <c r="K10" s="16">
        <v>3240</v>
      </c>
      <c r="L10" s="16">
        <v>5058</v>
      </c>
      <c r="M10" s="16">
        <v>3895</v>
      </c>
      <c r="N10" s="16">
        <v>7266</v>
      </c>
      <c r="O10" s="16">
        <v>7663</v>
      </c>
      <c r="P10" s="16">
        <v>7814</v>
      </c>
      <c r="Q10" s="16">
        <v>6390</v>
      </c>
      <c r="R10" s="16">
        <v>6838</v>
      </c>
      <c r="S10" s="16">
        <v>10288</v>
      </c>
      <c r="T10" s="58">
        <v>9671</v>
      </c>
      <c r="U10" s="54">
        <f t="shared" si="0"/>
        <v>87529</v>
      </c>
    </row>
    <row r="11" spans="2:21" ht="17.399999999999999" customHeight="1" x14ac:dyDescent="0.3">
      <c r="B11" s="13" t="s">
        <v>20</v>
      </c>
      <c r="C11" s="55">
        <v>2</v>
      </c>
      <c r="D11" s="14">
        <v>544</v>
      </c>
      <c r="E11" s="14">
        <v>825</v>
      </c>
      <c r="F11" s="14">
        <v>315</v>
      </c>
      <c r="G11" s="14">
        <v>1006</v>
      </c>
      <c r="H11" s="14">
        <v>572</v>
      </c>
      <c r="I11" s="14">
        <v>2971</v>
      </c>
      <c r="J11" s="14">
        <v>2567</v>
      </c>
      <c r="K11" s="14">
        <v>3673</v>
      </c>
      <c r="L11" s="14">
        <v>4026</v>
      </c>
      <c r="M11" s="14">
        <v>2548</v>
      </c>
      <c r="N11" s="14">
        <v>4858</v>
      </c>
      <c r="O11" s="14">
        <v>4053</v>
      </c>
      <c r="P11" s="14">
        <v>2652</v>
      </c>
      <c r="Q11" s="14">
        <v>2565</v>
      </c>
      <c r="R11" s="14">
        <v>2275</v>
      </c>
      <c r="S11" s="14">
        <v>3069</v>
      </c>
      <c r="T11" s="57">
        <v>2758</v>
      </c>
      <c r="U11" s="53">
        <f t="shared" si="0"/>
        <v>41277</v>
      </c>
    </row>
    <row r="12" spans="2:21" ht="17.399999999999999" customHeight="1" x14ac:dyDescent="0.3">
      <c r="B12" s="15" t="s">
        <v>12</v>
      </c>
      <c r="C12" s="56">
        <v>2</v>
      </c>
      <c r="D12" s="16"/>
      <c r="E12" s="16"/>
      <c r="F12" s="16">
        <v>42</v>
      </c>
      <c r="G12" s="16">
        <v>572</v>
      </c>
      <c r="H12" s="16">
        <v>1047</v>
      </c>
      <c r="I12" s="16">
        <v>2196</v>
      </c>
      <c r="J12" s="16">
        <v>1610</v>
      </c>
      <c r="K12" s="16">
        <v>2220</v>
      </c>
      <c r="L12" s="16">
        <v>2571</v>
      </c>
      <c r="M12" s="16">
        <v>2743</v>
      </c>
      <c r="N12" s="16">
        <v>3455</v>
      </c>
      <c r="O12" s="16">
        <v>3299</v>
      </c>
      <c r="P12" s="16">
        <v>3125</v>
      </c>
      <c r="Q12" s="16">
        <v>2965</v>
      </c>
      <c r="R12" s="16">
        <v>2849</v>
      </c>
      <c r="S12" s="16">
        <v>3396</v>
      </c>
      <c r="T12" s="58">
        <v>3079</v>
      </c>
      <c r="U12" s="54">
        <f t="shared" si="0"/>
        <v>35169</v>
      </c>
    </row>
    <row r="13" spans="2:21" ht="17.399999999999999" customHeight="1" x14ac:dyDescent="0.3">
      <c r="B13" s="13" t="s">
        <v>13</v>
      </c>
      <c r="C13" s="55">
        <v>3</v>
      </c>
      <c r="D13" s="14"/>
      <c r="E13" s="14"/>
      <c r="F13" s="14"/>
      <c r="G13" s="14">
        <v>299</v>
      </c>
      <c r="H13" s="14">
        <v>539</v>
      </c>
      <c r="I13" s="14">
        <v>1348</v>
      </c>
      <c r="J13" s="14">
        <v>1087</v>
      </c>
      <c r="K13" s="14">
        <v>1863</v>
      </c>
      <c r="L13" s="14">
        <v>2101</v>
      </c>
      <c r="M13" s="14">
        <v>1460</v>
      </c>
      <c r="N13" s="14">
        <v>4447</v>
      </c>
      <c r="O13" s="14">
        <v>3266</v>
      </c>
      <c r="P13" s="14">
        <v>3000</v>
      </c>
      <c r="Q13" s="14">
        <v>2587</v>
      </c>
      <c r="R13" s="14">
        <v>3484</v>
      </c>
      <c r="S13" s="14">
        <v>4481</v>
      </c>
      <c r="T13" s="57">
        <v>4363</v>
      </c>
      <c r="U13" s="53">
        <f t="shared" si="0"/>
        <v>34325</v>
      </c>
    </row>
    <row r="14" spans="2:21" ht="17.399999999999999" customHeight="1" x14ac:dyDescent="0.3">
      <c r="B14" s="15" t="s">
        <v>14</v>
      </c>
      <c r="C14" s="56">
        <v>2</v>
      </c>
      <c r="D14" s="16"/>
      <c r="E14" s="16"/>
      <c r="F14" s="16"/>
      <c r="G14" s="16"/>
      <c r="H14" s="16"/>
      <c r="I14" s="16">
        <v>68</v>
      </c>
      <c r="J14" s="16">
        <v>1081</v>
      </c>
      <c r="K14" s="16">
        <v>1831</v>
      </c>
      <c r="L14" s="16">
        <v>4032</v>
      </c>
      <c r="M14" s="16">
        <v>3510</v>
      </c>
      <c r="N14" s="16">
        <v>4154</v>
      </c>
      <c r="O14" s="16">
        <v>2985</v>
      </c>
      <c r="P14" s="16">
        <v>3351</v>
      </c>
      <c r="Q14" s="16">
        <v>2801</v>
      </c>
      <c r="R14" s="16">
        <v>2754</v>
      </c>
      <c r="S14" s="16">
        <v>3158</v>
      </c>
      <c r="T14" s="58">
        <v>2450</v>
      </c>
      <c r="U14" s="54">
        <f t="shared" si="0"/>
        <v>32175</v>
      </c>
    </row>
    <row r="15" spans="2:21" ht="17.399999999999999" customHeight="1" x14ac:dyDescent="0.3">
      <c r="B15" s="13" t="s">
        <v>6</v>
      </c>
      <c r="C15" s="55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>
        <v>717</v>
      </c>
      <c r="O15" s="14">
        <v>3101</v>
      </c>
      <c r="P15" s="14">
        <v>4533</v>
      </c>
      <c r="Q15" s="14">
        <v>4208</v>
      </c>
      <c r="R15" s="14">
        <v>5306</v>
      </c>
      <c r="S15" s="14">
        <v>5475</v>
      </c>
      <c r="T15" s="57">
        <v>5573</v>
      </c>
      <c r="U15" s="53">
        <f t="shared" si="0"/>
        <v>28913</v>
      </c>
    </row>
    <row r="16" spans="2:21" ht="17.399999999999999" customHeight="1" x14ac:dyDescent="0.3">
      <c r="B16" s="15" t="s">
        <v>16</v>
      </c>
      <c r="C16" s="56">
        <v>3</v>
      </c>
      <c r="D16" s="16"/>
      <c r="E16" s="16"/>
      <c r="F16" s="16"/>
      <c r="G16" s="16"/>
      <c r="H16" s="16"/>
      <c r="I16" s="16">
        <v>44</v>
      </c>
      <c r="J16" s="16">
        <v>698</v>
      </c>
      <c r="K16" s="16">
        <v>1101</v>
      </c>
      <c r="L16" s="16">
        <v>1673</v>
      </c>
      <c r="M16" s="16">
        <v>1373</v>
      </c>
      <c r="N16" s="16">
        <v>2357</v>
      </c>
      <c r="O16" s="16">
        <v>2090</v>
      </c>
      <c r="P16" s="16">
        <v>2043</v>
      </c>
      <c r="Q16" s="16">
        <v>1928</v>
      </c>
      <c r="R16" s="16">
        <v>2270</v>
      </c>
      <c r="S16" s="16">
        <v>2706</v>
      </c>
      <c r="T16" s="58">
        <v>2455</v>
      </c>
      <c r="U16" s="54">
        <f t="shared" si="0"/>
        <v>20738</v>
      </c>
    </row>
    <row r="17" spans="2:21" ht="17.399999999999999" customHeight="1" x14ac:dyDescent="0.3">
      <c r="B17" s="13" t="s">
        <v>15</v>
      </c>
      <c r="C17" s="55">
        <v>1</v>
      </c>
      <c r="D17" s="14"/>
      <c r="E17" s="14">
        <v>27</v>
      </c>
      <c r="F17" s="14">
        <v>51</v>
      </c>
      <c r="G17" s="14">
        <v>321</v>
      </c>
      <c r="H17" s="14">
        <v>243</v>
      </c>
      <c r="I17" s="14">
        <v>812</v>
      </c>
      <c r="J17" s="14">
        <v>534</v>
      </c>
      <c r="K17" s="14">
        <v>766</v>
      </c>
      <c r="L17" s="14">
        <v>1005</v>
      </c>
      <c r="M17" s="14">
        <v>792</v>
      </c>
      <c r="N17" s="14">
        <v>1834</v>
      </c>
      <c r="O17" s="14">
        <v>1778</v>
      </c>
      <c r="P17" s="14">
        <v>1794</v>
      </c>
      <c r="Q17" s="14">
        <v>1679</v>
      </c>
      <c r="R17" s="14">
        <v>2329</v>
      </c>
      <c r="S17" s="14">
        <v>2994</v>
      </c>
      <c r="T17" s="57">
        <v>2046</v>
      </c>
      <c r="U17" s="53">
        <f t="shared" si="0"/>
        <v>19005</v>
      </c>
    </row>
    <row r="18" spans="2:21" ht="17.399999999999999" customHeight="1" x14ac:dyDescent="0.3">
      <c r="B18" s="15" t="s">
        <v>21</v>
      </c>
      <c r="C18" s="56">
        <v>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v>1498</v>
      </c>
      <c r="O18" s="16">
        <v>1709</v>
      </c>
      <c r="P18" s="16">
        <v>1707</v>
      </c>
      <c r="Q18" s="16">
        <v>1111</v>
      </c>
      <c r="R18" s="16">
        <v>1568</v>
      </c>
      <c r="S18" s="16">
        <v>1799</v>
      </c>
      <c r="T18" s="58">
        <v>1387</v>
      </c>
      <c r="U18" s="54">
        <f t="shared" si="0"/>
        <v>10779</v>
      </c>
    </row>
    <row r="19" spans="2:21" ht="17.399999999999999" customHeight="1" x14ac:dyDescent="0.3">
      <c r="B19" s="13" t="s">
        <v>7</v>
      </c>
      <c r="C19" s="55">
        <v>3</v>
      </c>
      <c r="D19" s="14"/>
      <c r="E19" s="14">
        <v>11</v>
      </c>
      <c r="F19" s="14">
        <v>423</v>
      </c>
      <c r="G19" s="14">
        <v>305</v>
      </c>
      <c r="H19" s="14">
        <v>732</v>
      </c>
      <c r="I19" s="14">
        <v>517</v>
      </c>
      <c r="J19" s="14">
        <v>551</v>
      </c>
      <c r="K19" s="14">
        <v>386</v>
      </c>
      <c r="L19" s="14">
        <v>701</v>
      </c>
      <c r="M19" s="14">
        <v>325</v>
      </c>
      <c r="N19" s="14">
        <v>406</v>
      </c>
      <c r="O19" s="14">
        <v>894</v>
      </c>
      <c r="P19" s="14">
        <v>1064</v>
      </c>
      <c r="Q19" s="14">
        <v>773</v>
      </c>
      <c r="R19" s="14">
        <v>1016</v>
      </c>
      <c r="S19" s="14">
        <v>1225</v>
      </c>
      <c r="T19" s="57">
        <v>1086</v>
      </c>
      <c r="U19" s="53">
        <f t="shared" si="0"/>
        <v>10415</v>
      </c>
    </row>
    <row r="20" spans="2:21" ht="17.399999999999999" customHeight="1" x14ac:dyDescent="0.3">
      <c r="B20" s="15" t="s">
        <v>9</v>
      </c>
      <c r="C20" s="56">
        <v>1</v>
      </c>
      <c r="D20" s="16"/>
      <c r="E20" s="16"/>
      <c r="F20" s="16"/>
      <c r="G20" s="16"/>
      <c r="H20" s="16"/>
      <c r="I20" s="16"/>
      <c r="J20" s="16"/>
      <c r="K20" s="16">
        <v>1987</v>
      </c>
      <c r="L20" s="16">
        <v>2685</v>
      </c>
      <c r="M20" s="16">
        <v>1442</v>
      </c>
      <c r="N20" s="16">
        <v>929</v>
      </c>
      <c r="O20" s="16">
        <v>76</v>
      </c>
      <c r="P20" s="16"/>
      <c r="Q20" s="16"/>
      <c r="R20" s="16"/>
      <c r="S20" s="16"/>
      <c r="T20" s="58">
        <v>631</v>
      </c>
      <c r="U20" s="54">
        <f t="shared" si="0"/>
        <v>7750</v>
      </c>
    </row>
    <row r="21" spans="2:21" ht="17.399999999999999" customHeight="1" x14ac:dyDescent="0.3">
      <c r="B21" s="13" t="s">
        <v>66</v>
      </c>
      <c r="C21" s="55">
        <v>1</v>
      </c>
      <c r="D21" s="14"/>
      <c r="E21" s="14"/>
      <c r="F21" s="14"/>
      <c r="G21" s="14"/>
      <c r="H21" s="14"/>
      <c r="I21" s="14"/>
      <c r="J21" s="14">
        <v>352</v>
      </c>
      <c r="K21" s="14">
        <v>459</v>
      </c>
      <c r="L21" s="14">
        <v>797</v>
      </c>
      <c r="M21" s="14">
        <v>566</v>
      </c>
      <c r="N21" s="14">
        <v>1193</v>
      </c>
      <c r="O21" s="14">
        <v>773</v>
      </c>
      <c r="P21" s="14">
        <v>700</v>
      </c>
      <c r="Q21" s="14">
        <v>574</v>
      </c>
      <c r="R21" s="14">
        <v>821</v>
      </c>
      <c r="S21" s="14">
        <v>673</v>
      </c>
      <c r="T21" s="57">
        <v>1389</v>
      </c>
      <c r="U21" s="53">
        <f t="shared" si="0"/>
        <v>8297</v>
      </c>
    </row>
    <row r="22" spans="2:21" ht="17.399999999999999" customHeight="1" x14ac:dyDescent="0.3">
      <c r="B22" s="15" t="s">
        <v>4</v>
      </c>
      <c r="C22" s="56">
        <v>1</v>
      </c>
      <c r="D22" s="16"/>
      <c r="E22" s="16"/>
      <c r="F22" s="16">
        <v>24</v>
      </c>
      <c r="G22" s="16">
        <v>163</v>
      </c>
      <c r="H22" s="16">
        <v>253</v>
      </c>
      <c r="I22" s="16">
        <v>671</v>
      </c>
      <c r="J22" s="16">
        <v>371</v>
      </c>
      <c r="K22" s="16">
        <v>448</v>
      </c>
      <c r="L22" s="16">
        <v>589</v>
      </c>
      <c r="M22" s="16">
        <v>246</v>
      </c>
      <c r="N22" s="16">
        <v>818</v>
      </c>
      <c r="O22" s="16">
        <v>578</v>
      </c>
      <c r="P22" s="16">
        <v>429</v>
      </c>
      <c r="Q22" s="16">
        <v>347</v>
      </c>
      <c r="R22" s="16">
        <v>498</v>
      </c>
      <c r="S22" s="16">
        <v>697</v>
      </c>
      <c r="T22" s="58"/>
      <c r="U22" s="54">
        <f t="shared" si="0"/>
        <v>6132</v>
      </c>
    </row>
    <row r="23" spans="2:21" ht="17.399999999999999" customHeight="1" x14ac:dyDescent="0.3">
      <c r="B23" s="13" t="s">
        <v>17</v>
      </c>
      <c r="C23" s="55">
        <v>4</v>
      </c>
      <c r="D23" s="14"/>
      <c r="E23" s="14"/>
      <c r="F23" s="14"/>
      <c r="G23" s="14"/>
      <c r="H23" s="14"/>
      <c r="I23" s="14"/>
      <c r="J23" s="14"/>
      <c r="K23" s="14"/>
      <c r="L23" s="14">
        <v>24</v>
      </c>
      <c r="M23" s="14">
        <v>312</v>
      </c>
      <c r="N23" s="14">
        <v>915</v>
      </c>
      <c r="O23" s="14">
        <v>705</v>
      </c>
      <c r="P23" s="14">
        <v>761</v>
      </c>
      <c r="Q23" s="14">
        <v>736</v>
      </c>
      <c r="R23" s="14">
        <v>1145</v>
      </c>
      <c r="S23" s="14">
        <v>1286</v>
      </c>
      <c r="T23" s="57">
        <v>609</v>
      </c>
      <c r="U23" s="53">
        <f t="shared" si="0"/>
        <v>6493</v>
      </c>
    </row>
    <row r="24" spans="2:21" ht="17.399999999999999" customHeight="1" x14ac:dyDescent="0.3">
      <c r="B24" s="15" t="s">
        <v>8</v>
      </c>
      <c r="C24" s="56">
        <v>2</v>
      </c>
      <c r="D24" s="16">
        <v>6</v>
      </c>
      <c r="E24" s="16">
        <v>324</v>
      </c>
      <c r="F24" s="16">
        <v>349</v>
      </c>
      <c r="G24" s="16">
        <v>311</v>
      </c>
      <c r="H24" s="16">
        <v>267</v>
      </c>
      <c r="I24" s="16">
        <v>287</v>
      </c>
      <c r="J24" s="16">
        <v>233</v>
      </c>
      <c r="K24" s="16">
        <v>302</v>
      </c>
      <c r="L24" s="16">
        <v>325</v>
      </c>
      <c r="M24" s="16">
        <v>208</v>
      </c>
      <c r="N24" s="16">
        <v>478</v>
      </c>
      <c r="O24" s="16">
        <v>256</v>
      </c>
      <c r="P24" s="16">
        <v>294</v>
      </c>
      <c r="Q24" s="16">
        <v>297</v>
      </c>
      <c r="R24" s="16">
        <v>401</v>
      </c>
      <c r="S24" s="16">
        <v>583</v>
      </c>
      <c r="T24" s="58">
        <v>549</v>
      </c>
      <c r="U24" s="54">
        <f t="shared" si="0"/>
        <v>5470</v>
      </c>
    </row>
    <row r="25" spans="2:21" ht="17.399999999999999" customHeight="1" x14ac:dyDescent="0.3">
      <c r="B25" s="13" t="s">
        <v>18</v>
      </c>
      <c r="C25" s="55">
        <v>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279</v>
      </c>
      <c r="Q25" s="14">
        <v>379</v>
      </c>
      <c r="R25" s="14">
        <v>359</v>
      </c>
      <c r="S25" s="14">
        <v>405</v>
      </c>
      <c r="T25" s="57">
        <v>498</v>
      </c>
      <c r="U25" s="53">
        <f>SUM(D25:T25)</f>
        <v>1920</v>
      </c>
    </row>
    <row r="26" spans="2:21" ht="21.65" customHeight="1" x14ac:dyDescent="0.3">
      <c r="B26" s="15" t="s">
        <v>22</v>
      </c>
      <c r="C26" s="56">
        <v>1</v>
      </c>
      <c r="D26" s="16"/>
      <c r="E26" s="16">
        <v>4</v>
      </c>
      <c r="F26" s="16">
        <v>89</v>
      </c>
      <c r="G26" s="16">
        <v>75</v>
      </c>
      <c r="H26" s="16">
        <v>202</v>
      </c>
      <c r="I26" s="16">
        <v>207</v>
      </c>
      <c r="J26" s="16">
        <v>298</v>
      </c>
      <c r="K26" s="16">
        <v>278</v>
      </c>
      <c r="L26" s="16">
        <v>165</v>
      </c>
      <c r="M26" s="16"/>
      <c r="N26" s="16"/>
      <c r="O26" s="16"/>
      <c r="P26" s="16"/>
      <c r="Q26" s="16"/>
      <c r="R26" s="16"/>
      <c r="S26" s="16"/>
      <c r="T26" s="16"/>
      <c r="U26" s="54">
        <f>SUM(D26:T26)</f>
        <v>1318</v>
      </c>
    </row>
    <row r="27" spans="2:21" ht="15.5" x14ac:dyDescent="0.3">
      <c r="B27" s="3"/>
      <c r="C27" s="17">
        <f>SUM(C7:C26)</f>
        <v>106</v>
      </c>
      <c r="D27" s="17">
        <v>620</v>
      </c>
      <c r="E27" s="17">
        <v>6213</v>
      </c>
      <c r="F27" s="17">
        <v>10516</v>
      </c>
      <c r="G27" s="17">
        <v>19127</v>
      </c>
      <c r="H27" s="17">
        <v>24365</v>
      </c>
      <c r="I27" s="17">
        <v>39467</v>
      </c>
      <c r="J27" s="17">
        <v>38428</v>
      </c>
      <c r="K27" s="17">
        <v>49744</v>
      </c>
      <c r="L27" s="17">
        <v>61065</v>
      </c>
      <c r="M27" s="17">
        <v>55118</v>
      </c>
      <c r="N27" s="17">
        <v>82110</v>
      </c>
      <c r="O27" s="17">
        <v>87049</v>
      </c>
      <c r="P27" s="17">
        <v>94082</v>
      </c>
      <c r="Q27" s="17">
        <v>87545</v>
      </c>
      <c r="R27" s="17">
        <f>SUM(R7:R26)</f>
        <v>101975</v>
      </c>
      <c r="S27" s="17">
        <f>SUM(S7:S26)</f>
        <v>117254</v>
      </c>
      <c r="T27" s="17">
        <v>112298</v>
      </c>
      <c r="U27" s="17">
        <f>SUM(U7:U26)</f>
        <v>987031</v>
      </c>
    </row>
    <row r="28" spans="2:21" x14ac:dyDescent="0.3"/>
    <row r="29" spans="2:21" x14ac:dyDescent="0.3">
      <c r="B29" s="51" t="s">
        <v>55</v>
      </c>
    </row>
    <row r="30" spans="2:21" x14ac:dyDescent="0.3"/>
    <row r="31" spans="2:21" x14ac:dyDescent="0.3">
      <c r="B31" s="21" t="s">
        <v>26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</sheetData>
  <mergeCells count="3">
    <mergeCell ref="B4:U4"/>
    <mergeCell ref="B2:U2"/>
    <mergeCell ref="B3:U3"/>
  </mergeCells>
  <hyperlinks>
    <hyperlink ref="B31" location="CONTENIDO!A1" display="CONTENIDO" xr:uid="{092E0D02-053B-4F1B-8347-176DEE4D14BA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U7:U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B0FA-6A29-4143-992E-A82B1F3D8242}">
  <dimension ref="A2:L84"/>
  <sheetViews>
    <sheetView topLeftCell="A34" zoomScale="60" zoomScaleNormal="60" workbookViewId="0">
      <selection activeCell="C57" sqref="C57"/>
    </sheetView>
  </sheetViews>
  <sheetFormatPr baseColWidth="10" defaultColWidth="11.1640625" defaultRowHeight="14" x14ac:dyDescent="0.3"/>
  <cols>
    <col min="1" max="1" width="24.58203125" customWidth="1"/>
    <col min="3" max="3" width="36.58203125" customWidth="1"/>
    <col min="6" max="6" width="11.5" bestFit="1" customWidth="1"/>
  </cols>
  <sheetData>
    <row r="2" spans="1:12" ht="14" customHeight="1" x14ac:dyDescent="0.3">
      <c r="A2" s="66"/>
      <c r="C2" s="1" t="s">
        <v>27</v>
      </c>
      <c r="D2" s="1"/>
    </row>
    <row r="3" spans="1:12" x14ac:dyDescent="0.3">
      <c r="A3" s="66"/>
      <c r="C3" s="1"/>
      <c r="D3" s="1" t="s">
        <v>57</v>
      </c>
    </row>
    <row r="4" spans="1:12" x14ac:dyDescent="0.3">
      <c r="A4" s="66"/>
      <c r="C4" t="s">
        <v>0</v>
      </c>
      <c r="D4" t="s">
        <v>28</v>
      </c>
    </row>
    <row r="5" spans="1:12" x14ac:dyDescent="0.3">
      <c r="A5" s="66"/>
      <c r="F5">
        <v>2021</v>
      </c>
      <c r="G5">
        <v>2022</v>
      </c>
      <c r="H5">
        <v>2023</v>
      </c>
      <c r="I5">
        <v>2024</v>
      </c>
      <c r="J5">
        <v>2025</v>
      </c>
    </row>
    <row r="6" spans="1:12" x14ac:dyDescent="0.3">
      <c r="A6" s="66"/>
      <c r="C6" t="s">
        <v>29</v>
      </c>
      <c r="D6" s="23">
        <v>386773</v>
      </c>
      <c r="F6" s="23">
        <v>567904</v>
      </c>
      <c r="G6" s="23">
        <v>655581</v>
      </c>
      <c r="H6" s="23">
        <v>757837</v>
      </c>
      <c r="I6" s="23">
        <v>875174</v>
      </c>
      <c r="J6" s="23">
        <v>990434</v>
      </c>
      <c r="L6" s="23"/>
    </row>
    <row r="7" spans="1:12" x14ac:dyDescent="0.3">
      <c r="C7" t="s">
        <v>67</v>
      </c>
      <c r="D7" s="23">
        <v>229357</v>
      </c>
      <c r="F7" s="23">
        <v>311726</v>
      </c>
      <c r="G7" s="23">
        <v>350925</v>
      </c>
      <c r="H7" s="23">
        <v>371075</v>
      </c>
      <c r="I7" s="23">
        <v>401367</v>
      </c>
      <c r="J7" s="23">
        <v>422492</v>
      </c>
      <c r="K7" s="23"/>
      <c r="L7" s="29">
        <f>+H7/H8</f>
        <v>0.85297930736448191</v>
      </c>
    </row>
    <row r="8" spans="1:12" x14ac:dyDescent="0.3">
      <c r="C8" t="s">
        <v>68</v>
      </c>
      <c r="D8" s="23">
        <v>249994</v>
      </c>
      <c r="E8" s="23"/>
      <c r="F8" s="23">
        <v>353572</v>
      </c>
      <c r="G8" s="23">
        <v>392857</v>
      </c>
      <c r="H8" s="23">
        <v>435034</v>
      </c>
      <c r="I8" s="23">
        <v>475170</v>
      </c>
      <c r="J8" s="23">
        <v>490358</v>
      </c>
      <c r="K8" s="29">
        <f>+H8/C30</f>
        <v>0.11060762288788412</v>
      </c>
    </row>
    <row r="9" spans="1:12" x14ac:dyDescent="0.3">
      <c r="C9" t="s">
        <v>69</v>
      </c>
      <c r="D9" s="23">
        <v>218290</v>
      </c>
      <c r="F9" s="23">
        <v>304057</v>
      </c>
      <c r="G9" s="23">
        <v>331455</v>
      </c>
      <c r="H9" s="23">
        <v>342975</v>
      </c>
      <c r="I9" s="23">
        <v>374258</v>
      </c>
      <c r="J9" s="23">
        <v>398627</v>
      </c>
      <c r="K9">
        <f>+H9/H8</f>
        <v>0.78838665483617376</v>
      </c>
    </row>
    <row r="10" spans="1:12" x14ac:dyDescent="0.3">
      <c r="D10" s="23"/>
    </row>
    <row r="11" spans="1:12" x14ac:dyDescent="0.3">
      <c r="D11" t="s">
        <v>28</v>
      </c>
      <c r="E11">
        <v>2020</v>
      </c>
      <c r="F11">
        <v>2021</v>
      </c>
      <c r="G11">
        <v>2022</v>
      </c>
      <c r="H11">
        <v>2023</v>
      </c>
      <c r="I11">
        <v>2024</v>
      </c>
      <c r="J11">
        <v>2025</v>
      </c>
    </row>
    <row r="12" spans="1:12" x14ac:dyDescent="0.3">
      <c r="C12" s="24" t="s">
        <v>30</v>
      </c>
      <c r="D12" s="24"/>
      <c r="F12" s="24"/>
    </row>
    <row r="13" spans="1:12" x14ac:dyDescent="0.3">
      <c r="C13" s="24" t="s">
        <v>31</v>
      </c>
      <c r="D13" s="25">
        <v>0.64635845832051353</v>
      </c>
      <c r="E13" s="25"/>
      <c r="F13" s="25">
        <v>0.62259114216487299</v>
      </c>
      <c r="G13" s="25">
        <v>0.59925013080000789</v>
      </c>
      <c r="H13" s="25">
        <f>+H8/H6</f>
        <v>0.57404692565815607</v>
      </c>
      <c r="I13" s="25">
        <f>+I8/I6</f>
        <v>0.54294346038616326</v>
      </c>
      <c r="J13" s="25">
        <f>+J8/J6</f>
        <v>0.49509406987239934</v>
      </c>
    </row>
    <row r="14" spans="1:12" x14ac:dyDescent="0.3">
      <c r="C14" s="24" t="s">
        <v>32</v>
      </c>
      <c r="D14" s="26">
        <v>0.35364154167948647</v>
      </c>
      <c r="E14" s="26"/>
      <c r="F14" s="26">
        <v>0.37740885783512701</v>
      </c>
      <c r="G14" s="26">
        <v>0.40074986919999211</v>
      </c>
      <c r="H14" s="26">
        <f>1-H13</f>
        <v>0.42595307434184393</v>
      </c>
      <c r="I14" s="26">
        <f>1-I13</f>
        <v>0.45705653961383674</v>
      </c>
      <c r="J14" s="26">
        <f>1-J13</f>
        <v>0.50490593012760066</v>
      </c>
    </row>
    <row r="15" spans="1:12" x14ac:dyDescent="0.3">
      <c r="C15" s="24" t="s">
        <v>0</v>
      </c>
      <c r="D15" s="27">
        <v>1</v>
      </c>
      <c r="E15" s="27"/>
      <c r="F15" s="27">
        <v>1</v>
      </c>
      <c r="G15" s="27">
        <v>1</v>
      </c>
      <c r="H15" s="27">
        <v>1</v>
      </c>
      <c r="I15" s="27">
        <v>1</v>
      </c>
      <c r="J15" s="27">
        <v>2</v>
      </c>
    </row>
    <row r="17" spans="1:10" x14ac:dyDescent="0.3">
      <c r="D17" t="s">
        <v>28</v>
      </c>
      <c r="E17">
        <v>2020</v>
      </c>
      <c r="F17">
        <v>2021</v>
      </c>
      <c r="G17">
        <v>2022</v>
      </c>
      <c r="H17">
        <v>2023</v>
      </c>
      <c r="I17">
        <v>2024</v>
      </c>
      <c r="J17">
        <v>2025</v>
      </c>
    </row>
    <row r="18" spans="1:10" x14ac:dyDescent="0.3">
      <c r="C18" t="s">
        <v>33</v>
      </c>
      <c r="D18" s="28">
        <v>0.59299999999999997</v>
      </c>
      <c r="F18" s="29">
        <v>0.54890615315264557</v>
      </c>
      <c r="G18" s="29">
        <v>0.53528854558018002</v>
      </c>
      <c r="H18" s="29">
        <f>+H7/H6</f>
        <v>0.48965014904260412</v>
      </c>
      <c r="I18" s="30">
        <f>+I7/I6</f>
        <v>0.45861394419852508</v>
      </c>
      <c r="J18" s="30">
        <f>+J7/J6</f>
        <v>0.42657259342873932</v>
      </c>
    </row>
    <row r="20" spans="1:10" x14ac:dyDescent="0.3">
      <c r="C20" s="24" t="s">
        <v>34</v>
      </c>
      <c r="D20" s="24"/>
      <c r="F20" s="24"/>
      <c r="G20" s="24"/>
    </row>
    <row r="21" spans="1:10" x14ac:dyDescent="0.3">
      <c r="C21" s="24" t="s">
        <v>35</v>
      </c>
      <c r="D21" s="25">
        <v>0.87318095634295223</v>
      </c>
      <c r="E21" s="25">
        <f>+D9/D8</f>
        <v>0.87318095634295223</v>
      </c>
      <c r="F21" s="25">
        <v>0.85995780208840067</v>
      </c>
      <c r="G21" s="25">
        <v>0.84370394316507025</v>
      </c>
      <c r="H21" s="29">
        <f>+H9/H8</f>
        <v>0.78838665483617376</v>
      </c>
      <c r="I21" s="29">
        <f>+I9/I8</f>
        <v>0.78762969042658415</v>
      </c>
      <c r="J21" s="29">
        <f>+J9/J8</f>
        <v>0.81293055277980575</v>
      </c>
    </row>
    <row r="22" spans="1:10" x14ac:dyDescent="0.3">
      <c r="C22" t="s">
        <v>36</v>
      </c>
      <c r="D22" s="31">
        <v>0.12681904365704777</v>
      </c>
      <c r="E22" s="31"/>
      <c r="F22" s="31">
        <v>0.14004219791159933</v>
      </c>
      <c r="G22" s="31">
        <v>0.15629605683492975</v>
      </c>
      <c r="H22" s="31">
        <f>1-H21</f>
        <v>0.21161334516382624</v>
      </c>
      <c r="I22" s="31">
        <f>1-I21</f>
        <v>0.21237030957341585</v>
      </c>
      <c r="J22" s="31">
        <f>1-J21</f>
        <v>0.18706944722019425</v>
      </c>
    </row>
    <row r="23" spans="1:10" x14ac:dyDescent="0.3">
      <c r="C23" s="24" t="s">
        <v>0</v>
      </c>
      <c r="D23" s="25">
        <v>1</v>
      </c>
      <c r="E23" s="25"/>
      <c r="F23" s="25">
        <v>1</v>
      </c>
      <c r="G23" s="25">
        <v>1</v>
      </c>
      <c r="H23" s="32">
        <f>+H22+H21</f>
        <v>1</v>
      </c>
      <c r="I23" s="32">
        <f>+I22+I21</f>
        <v>1</v>
      </c>
      <c r="J23" s="32">
        <f>+J22+J21</f>
        <v>1</v>
      </c>
    </row>
    <row r="24" spans="1:10" x14ac:dyDescent="0.3">
      <c r="H24" s="32"/>
      <c r="I24" s="32"/>
      <c r="J24" s="32"/>
    </row>
    <row r="25" spans="1:10" x14ac:dyDescent="0.3">
      <c r="C25" s="24"/>
      <c r="D25" s="24" t="s">
        <v>28</v>
      </c>
      <c r="E25" s="24">
        <v>2020</v>
      </c>
      <c r="F25" s="24">
        <v>2021</v>
      </c>
      <c r="G25" s="24">
        <v>2022</v>
      </c>
      <c r="H25" s="24">
        <v>2023</v>
      </c>
      <c r="I25" s="24">
        <v>2024</v>
      </c>
      <c r="J25" s="24">
        <v>2025</v>
      </c>
    </row>
    <row r="26" spans="1:10" x14ac:dyDescent="0.3">
      <c r="C26" s="24" t="s">
        <v>37</v>
      </c>
      <c r="D26" s="24">
        <v>11067</v>
      </c>
      <c r="E26" s="24"/>
      <c r="F26" s="33">
        <v>7669</v>
      </c>
      <c r="G26" s="33">
        <f>+G7-G9</f>
        <v>19470</v>
      </c>
      <c r="H26" s="33">
        <f>+H7-H9</f>
        <v>28100</v>
      </c>
      <c r="I26" s="33">
        <f>+I7-I9</f>
        <v>27109</v>
      </c>
      <c r="J26" s="33">
        <f>+J7-J9</f>
        <v>23865</v>
      </c>
    </row>
    <row r="27" spans="1:10" x14ac:dyDescent="0.3">
      <c r="F27" s="23"/>
      <c r="H27" s="32"/>
      <c r="I27" s="32"/>
    </row>
    <row r="30" spans="1:10" x14ac:dyDescent="0.3">
      <c r="A30" t="s">
        <v>56</v>
      </c>
      <c r="C30" s="52">
        <v>3933128.5551717007</v>
      </c>
    </row>
    <row r="36" spans="1:3" x14ac:dyDescent="0.3">
      <c r="C36">
        <v>2022</v>
      </c>
    </row>
    <row r="37" spans="1:3" ht="28.25" customHeight="1" x14ac:dyDescent="0.35">
      <c r="A37" s="34" t="s">
        <v>38</v>
      </c>
      <c r="B37" s="34" t="s">
        <v>39</v>
      </c>
      <c r="C37" s="34" t="s">
        <v>40</v>
      </c>
    </row>
    <row r="38" spans="1:3" ht="14.5" x14ac:dyDescent="0.35">
      <c r="A38" s="35" t="s">
        <v>41</v>
      </c>
      <c r="B38" s="35">
        <v>187491</v>
      </c>
      <c r="C38" s="36">
        <v>0.56272510084517868</v>
      </c>
    </row>
    <row r="39" spans="1:3" ht="14.5" x14ac:dyDescent="0.35">
      <c r="A39" s="35" t="s">
        <v>42</v>
      </c>
      <c r="B39" s="35">
        <v>145693</v>
      </c>
      <c r="C39" s="36">
        <v>0.43727489915482137</v>
      </c>
    </row>
    <row r="40" spans="1:3" ht="14.5" x14ac:dyDescent="0.35">
      <c r="A40" s="37" t="s">
        <v>0</v>
      </c>
      <c r="B40" s="37">
        <v>333184</v>
      </c>
      <c r="C40" s="38">
        <v>1</v>
      </c>
    </row>
    <row r="42" spans="1:3" x14ac:dyDescent="0.3">
      <c r="C42">
        <v>2023</v>
      </c>
    </row>
    <row r="43" spans="1:3" ht="14.5" x14ac:dyDescent="0.35">
      <c r="A43" s="34" t="s">
        <v>38</v>
      </c>
      <c r="B43" s="34" t="s">
        <v>39</v>
      </c>
      <c r="C43" s="34" t="s">
        <v>40</v>
      </c>
    </row>
    <row r="44" spans="1:3" ht="14.5" x14ac:dyDescent="0.35">
      <c r="A44" s="35" t="s">
        <v>41</v>
      </c>
      <c r="B44">
        <v>193891</v>
      </c>
      <c r="C44" s="28">
        <v>0.55279999999999996</v>
      </c>
    </row>
    <row r="45" spans="1:3" ht="14.5" x14ac:dyDescent="0.35">
      <c r="A45" s="35" t="s">
        <v>42</v>
      </c>
      <c r="B45">
        <v>156863</v>
      </c>
      <c r="C45" s="28">
        <v>0.44719999999999999</v>
      </c>
    </row>
    <row r="46" spans="1:3" ht="14.5" x14ac:dyDescent="0.35">
      <c r="A46" s="37" t="s">
        <v>0</v>
      </c>
      <c r="B46" s="1">
        <f>SUM(B44:B45)</f>
        <v>350754</v>
      </c>
      <c r="C46" s="50">
        <f>+C45+C44</f>
        <v>1</v>
      </c>
    </row>
    <row r="47" spans="1:3" ht="14.5" x14ac:dyDescent="0.35">
      <c r="A47" s="37"/>
      <c r="B47" s="1"/>
      <c r="C47" s="50"/>
    </row>
    <row r="48" spans="1:3" x14ac:dyDescent="0.3">
      <c r="C48">
        <v>2024</v>
      </c>
    </row>
    <row r="49" spans="1:6" x14ac:dyDescent="0.3">
      <c r="A49" t="s">
        <v>38</v>
      </c>
      <c r="B49" t="s">
        <v>39</v>
      </c>
      <c r="C49" t="s">
        <v>40</v>
      </c>
    </row>
    <row r="50" spans="1:6" ht="14.5" x14ac:dyDescent="0.35">
      <c r="A50" s="35" t="s">
        <v>41</v>
      </c>
      <c r="B50">
        <v>210339</v>
      </c>
      <c r="C50" s="31">
        <v>0.55030000000000001</v>
      </c>
    </row>
    <row r="51" spans="1:6" ht="14.5" x14ac:dyDescent="0.35">
      <c r="A51" s="35" t="s">
        <v>42</v>
      </c>
      <c r="B51">
        <v>171896</v>
      </c>
      <c r="C51" s="31">
        <v>0.44969999999999999</v>
      </c>
    </row>
    <row r="52" spans="1:6" ht="14.5" x14ac:dyDescent="0.35">
      <c r="A52" s="37" t="s">
        <v>0</v>
      </c>
      <c r="B52" s="1">
        <f>SUM(B50:B51)</f>
        <v>382235</v>
      </c>
      <c r="C52" s="50">
        <f>+C51+C50</f>
        <v>1</v>
      </c>
    </row>
    <row r="54" spans="1:6" x14ac:dyDescent="0.3">
      <c r="C54">
        <v>2025</v>
      </c>
    </row>
    <row r="55" spans="1:6" x14ac:dyDescent="0.3">
      <c r="A55" t="s">
        <v>38</v>
      </c>
      <c r="B55" t="s">
        <v>39</v>
      </c>
      <c r="C55" t="s">
        <v>40</v>
      </c>
    </row>
    <row r="56" spans="1:6" ht="14.5" x14ac:dyDescent="0.35">
      <c r="A56" s="35" t="s">
        <v>41</v>
      </c>
      <c r="B56" s="23">
        <v>222372</v>
      </c>
      <c r="C56" s="32">
        <v>0.55030000000000001</v>
      </c>
    </row>
    <row r="57" spans="1:6" ht="14.5" x14ac:dyDescent="0.35">
      <c r="A57" s="35" t="s">
        <v>42</v>
      </c>
      <c r="B57" s="23">
        <v>183234</v>
      </c>
      <c r="C57" s="32">
        <v>0.44969999999999999</v>
      </c>
    </row>
    <row r="58" spans="1:6" ht="14.5" x14ac:dyDescent="0.35">
      <c r="A58" s="37" t="s">
        <v>0</v>
      </c>
      <c r="B58" s="59">
        <f>SUM(B56:B57)</f>
        <v>405606</v>
      </c>
      <c r="C58" s="50">
        <f>+C57+C56</f>
        <v>1</v>
      </c>
    </row>
    <row r="60" spans="1:6" ht="14.5" x14ac:dyDescent="0.35">
      <c r="C60" s="39" t="s">
        <v>43</v>
      </c>
    </row>
    <row r="62" spans="1:6" ht="14.5" x14ac:dyDescent="0.35">
      <c r="A62" s="40" t="s">
        <v>44</v>
      </c>
      <c r="B62" s="41">
        <v>2021</v>
      </c>
      <c r="C62" s="41">
        <v>2022</v>
      </c>
      <c r="D62" s="41">
        <v>2023</v>
      </c>
      <c r="E62" s="41">
        <v>2024</v>
      </c>
      <c r="F62" s="41">
        <v>2025</v>
      </c>
    </row>
    <row r="63" spans="1:6" ht="14.5" x14ac:dyDescent="0.35">
      <c r="A63" s="42" t="s">
        <v>45</v>
      </c>
      <c r="B63" s="24"/>
      <c r="C63" s="43">
        <v>2.3230407222435651E-2</v>
      </c>
      <c r="D63" s="29">
        <v>2.5000000000000001E-2</v>
      </c>
      <c r="E63" s="29">
        <f>+(E71/$E$76)</f>
        <v>1.9581739193546714E-2</v>
      </c>
      <c r="F63" s="29">
        <f>+(F71/$E$76)</f>
        <v>6.5231681648988557E-2</v>
      </c>
    </row>
    <row r="64" spans="1:6" ht="14.5" x14ac:dyDescent="0.35">
      <c r="A64" s="42" t="s">
        <v>46</v>
      </c>
      <c r="B64" s="24"/>
      <c r="C64" s="43">
        <v>0.20664857856319632</v>
      </c>
      <c r="D64" s="49">
        <v>0.2089</v>
      </c>
      <c r="E64" s="29">
        <f t="shared" ref="E64:F68" si="0">+(E72/$E$76)</f>
        <v>0.15534749655251071</v>
      </c>
      <c r="F64" s="29">
        <f t="shared" si="0"/>
        <v>0.17328895662902941</v>
      </c>
    </row>
    <row r="65" spans="1:6" ht="14.5" x14ac:dyDescent="0.35">
      <c r="A65" s="42" t="s">
        <v>47</v>
      </c>
      <c r="B65" s="24"/>
      <c r="C65" s="43">
        <v>0.41735797637341526</v>
      </c>
      <c r="D65" s="49">
        <v>0.43159999999999998</v>
      </c>
      <c r="E65" s="29">
        <f t="shared" si="0"/>
        <v>0.55034785944612064</v>
      </c>
      <c r="F65" s="29">
        <f t="shared" si="0"/>
        <v>0.36033676527004471</v>
      </c>
    </row>
    <row r="66" spans="1:6" ht="14.5" x14ac:dyDescent="0.35">
      <c r="A66" s="42" t="s">
        <v>48</v>
      </c>
      <c r="B66" s="24"/>
      <c r="C66" s="43">
        <v>0.2542228918555513</v>
      </c>
      <c r="D66" s="49">
        <v>0.24709999999999999</v>
      </c>
      <c r="E66" s="29">
        <f t="shared" si="0"/>
        <v>0.19640631642249112</v>
      </c>
      <c r="F66" s="29">
        <f t="shared" si="0"/>
        <v>0.19958526444575778</v>
      </c>
    </row>
    <row r="67" spans="1:6" ht="14.5" x14ac:dyDescent="0.35">
      <c r="A67" s="42" t="s">
        <v>54</v>
      </c>
      <c r="B67" s="24"/>
      <c r="C67" s="43">
        <v>9.8540145985401464E-2</v>
      </c>
      <c r="D67" s="49">
        <v>8.7400000000000005E-2</v>
      </c>
      <c r="E67" s="29">
        <f t="shared" si="0"/>
        <v>7.8316588385330801E-2</v>
      </c>
      <c r="F67" s="29">
        <f t="shared" si="0"/>
        <v>7.7669600920712928E-2</v>
      </c>
    </row>
    <row r="68" spans="1:6" ht="14.5" x14ac:dyDescent="0.35">
      <c r="A68" s="40" t="s">
        <v>0</v>
      </c>
      <c r="B68" s="24"/>
      <c r="C68" s="44">
        <v>1</v>
      </c>
      <c r="D68" s="30">
        <f>+SUM(D63:D67)</f>
        <v>1</v>
      </c>
      <c r="E68" s="29">
        <f t="shared" si="0"/>
        <v>1</v>
      </c>
      <c r="F68" s="29">
        <f t="shared" si="0"/>
        <v>0.87611226891453342</v>
      </c>
    </row>
    <row r="69" spans="1:6" ht="14.5" x14ac:dyDescent="0.35">
      <c r="A69" s="40"/>
      <c r="B69" s="24"/>
      <c r="C69" s="44"/>
    </row>
    <row r="70" spans="1:6" ht="14.5" x14ac:dyDescent="0.35">
      <c r="A70" s="40" t="s">
        <v>49</v>
      </c>
      <c r="B70" s="41">
        <v>2021</v>
      </c>
      <c r="C70" s="41">
        <v>2022</v>
      </c>
      <c r="D70" s="41">
        <v>2023</v>
      </c>
      <c r="E70" s="41">
        <v>2024</v>
      </c>
      <c r="F70" s="41">
        <v>2025</v>
      </c>
    </row>
    <row r="71" spans="1:6" ht="14.5" x14ac:dyDescent="0.35">
      <c r="A71" s="42" t="s">
        <v>45</v>
      </c>
      <c r="B71" s="24"/>
      <c r="C71" s="42">
        <v>7740</v>
      </c>
      <c r="D71" s="24">
        <v>8772</v>
      </c>
      <c r="E71">
        <v>9443</v>
      </c>
      <c r="F71">
        <v>31457</v>
      </c>
    </row>
    <row r="72" spans="1:6" ht="14.5" x14ac:dyDescent="0.35">
      <c r="A72" s="42" t="s">
        <v>46</v>
      </c>
      <c r="B72" s="24"/>
      <c r="C72" s="42">
        <v>68852</v>
      </c>
      <c r="D72" s="24">
        <v>73269</v>
      </c>
      <c r="E72">
        <v>74914</v>
      </c>
      <c r="F72">
        <v>83566</v>
      </c>
    </row>
    <row r="73" spans="1:6" ht="14.5" x14ac:dyDescent="0.35">
      <c r="A73" s="42" t="s">
        <v>47</v>
      </c>
      <c r="B73" s="24"/>
      <c r="C73" s="42">
        <v>139057</v>
      </c>
      <c r="D73" s="24">
        <v>151392</v>
      </c>
      <c r="E73">
        <v>265397</v>
      </c>
      <c r="F73">
        <v>173767</v>
      </c>
    </row>
    <row r="74" spans="1:6" ht="14.5" x14ac:dyDescent="0.35">
      <c r="A74" s="42" t="s">
        <v>48</v>
      </c>
      <c r="B74" s="24"/>
      <c r="C74" s="42">
        <v>84703</v>
      </c>
      <c r="D74" s="24">
        <v>86679</v>
      </c>
      <c r="E74">
        <v>94714</v>
      </c>
      <c r="F74">
        <v>96247</v>
      </c>
    </row>
    <row r="75" spans="1:6" ht="14.5" x14ac:dyDescent="0.35">
      <c r="A75" s="42" t="s">
        <v>54</v>
      </c>
      <c r="B75" s="24"/>
      <c r="C75" s="42">
        <v>32832</v>
      </c>
      <c r="D75" s="24">
        <v>30642</v>
      </c>
      <c r="E75">
        <v>37767</v>
      </c>
      <c r="F75">
        <v>37455</v>
      </c>
    </row>
    <row r="76" spans="1:6" ht="14.5" x14ac:dyDescent="0.35">
      <c r="A76" s="40" t="s">
        <v>0</v>
      </c>
      <c r="B76" s="24"/>
      <c r="C76" s="40">
        <v>333184</v>
      </c>
      <c r="D76" s="1">
        <f>+SUM(D71:D75)</f>
        <v>350754</v>
      </c>
      <c r="E76" s="1">
        <f>+SUM(E71:E75)</f>
        <v>482235</v>
      </c>
      <c r="F76" s="1">
        <f>+SUM(F71:F75)</f>
        <v>422492</v>
      </c>
    </row>
    <row r="80" spans="1:6" x14ac:dyDescent="0.3">
      <c r="B80">
        <v>2021</v>
      </c>
      <c r="C80">
        <v>2022</v>
      </c>
      <c r="D80" s="41">
        <v>2023</v>
      </c>
      <c r="E80">
        <v>2024</v>
      </c>
      <c r="F80" s="41">
        <v>2025</v>
      </c>
    </row>
    <row r="81" spans="1:4" ht="14.5" x14ac:dyDescent="0.35">
      <c r="A81" t="s">
        <v>50</v>
      </c>
      <c r="C81" s="45">
        <v>4236409</v>
      </c>
      <c r="D81" s="52">
        <v>3933128.5551717007</v>
      </c>
    </row>
    <row r="82" spans="1:4" x14ac:dyDescent="0.3">
      <c r="A82" t="s">
        <v>51</v>
      </c>
      <c r="C82" s="29">
        <v>7.8647741518819397E-2</v>
      </c>
      <c r="D82" s="29">
        <f>+H9/D81</f>
        <v>8.7201573807959967E-2</v>
      </c>
    </row>
    <row r="84" spans="1:4" x14ac:dyDescent="0.3">
      <c r="C84" s="48">
        <v>3880207.5407295725</v>
      </c>
      <c r="D84" s="48">
        <v>3930793.2360256263</v>
      </c>
    </row>
  </sheetData>
  <mergeCells count="1">
    <mergeCell ref="A2:A6"/>
  </mergeCell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E4A0-DAE3-4091-B6D0-2CAF63DB164B}">
  <sheetPr codeName="Hoja27">
    <tabColor theme="4"/>
  </sheetPr>
  <dimension ref="A1:T41"/>
  <sheetViews>
    <sheetView showGridLines="0" showRowColHeaders="0" zoomScale="63" zoomScaleNormal="63" workbookViewId="0">
      <selection activeCell="B41" sqref="B41"/>
    </sheetView>
  </sheetViews>
  <sheetFormatPr baseColWidth="10" defaultColWidth="0" defaultRowHeight="14" zeroHeight="1" x14ac:dyDescent="0.3"/>
  <cols>
    <col min="1" max="20" width="11.1640625" customWidth="1"/>
    <col min="21" max="16384" width="11.164062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2:2" x14ac:dyDescent="0.3"/>
    <row r="34" spans="2:2" x14ac:dyDescent="0.3"/>
    <row r="35" spans="2:2" x14ac:dyDescent="0.3"/>
    <row r="36" spans="2:2" x14ac:dyDescent="0.3"/>
    <row r="37" spans="2:2" ht="21.65" customHeight="1" x14ac:dyDescent="0.3"/>
    <row r="38" spans="2:2" ht="21.65" customHeight="1" x14ac:dyDescent="0.3"/>
    <row r="39" spans="2:2" x14ac:dyDescent="0.3">
      <c r="B39" s="21" t="s">
        <v>26</v>
      </c>
    </row>
    <row r="40" spans="2:2" x14ac:dyDescent="0.3"/>
    <row r="41" spans="2:2" x14ac:dyDescent="0.3"/>
  </sheetData>
  <hyperlinks>
    <hyperlink ref="B39" location="CONTENIDO!A1" display="CONTENIDO" xr:uid="{31FC7417-F27A-4DB7-BECB-266124DE832F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DC73-94C7-4F3F-A58E-BAE4CDBE6DFE}">
  <sheetPr>
    <tabColor theme="4"/>
  </sheetPr>
  <dimension ref="A1:T42"/>
  <sheetViews>
    <sheetView showGridLines="0" showRowColHeaders="0" zoomScale="61" zoomScaleNormal="61" workbookViewId="0"/>
  </sheetViews>
  <sheetFormatPr baseColWidth="10" defaultColWidth="0" defaultRowHeight="14" zeroHeight="1" x14ac:dyDescent="0.3"/>
  <cols>
    <col min="1" max="20" width="11.1640625" style="18" customWidth="1"/>
    <col min="21" max="16384" width="11.1640625" style="18" hidden="1"/>
  </cols>
  <sheetData>
    <row r="1" ht="21.65" customHeight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2:2" x14ac:dyDescent="0.3"/>
    <row r="34" spans="2:2" x14ac:dyDescent="0.3"/>
    <row r="35" spans="2:2" x14ac:dyDescent="0.3"/>
    <row r="36" spans="2:2" x14ac:dyDescent="0.3"/>
    <row r="37" spans="2:2" x14ac:dyDescent="0.3"/>
    <row r="38" spans="2:2" x14ac:dyDescent="0.3"/>
    <row r="39" spans="2:2" x14ac:dyDescent="0.3">
      <c r="B39" s="20" t="s">
        <v>23</v>
      </c>
    </row>
    <row r="40" spans="2:2" x14ac:dyDescent="0.3">
      <c r="B40" s="21" t="s">
        <v>26</v>
      </c>
    </row>
    <row r="41" spans="2:2" x14ac:dyDescent="0.3">
      <c r="B41" s="20" t="s">
        <v>24</v>
      </c>
    </row>
    <row r="42" spans="2:2" hidden="1" x14ac:dyDescent="0.3">
      <c r="B42" s="20" t="s">
        <v>25</v>
      </c>
    </row>
  </sheetData>
  <hyperlinks>
    <hyperlink ref="B40" location="CONTENIDO!A1" display="CONTENIDO" xr:uid="{C25B4C99-C5A4-42ED-BBB9-73456CCD3A0D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BD61-D9C7-492A-9E14-3BC360EFB425}">
  <sheetPr>
    <tabColor theme="4"/>
  </sheetPr>
  <dimension ref="A1:M38"/>
  <sheetViews>
    <sheetView showGridLines="0" showRowColHeaders="0" zoomScale="63" zoomScaleNormal="63" workbookViewId="0"/>
  </sheetViews>
  <sheetFormatPr baseColWidth="10" defaultColWidth="0" defaultRowHeight="14" zeroHeight="1" x14ac:dyDescent="0.3"/>
  <cols>
    <col min="1" max="1" width="11.1640625" style="18" customWidth="1"/>
    <col min="2" max="2" width="21" style="18" customWidth="1"/>
    <col min="3" max="13" width="11.1640625" style="18" customWidth="1"/>
    <col min="14" max="16384" width="11.1640625" style="18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2:2" x14ac:dyDescent="0.3"/>
    <row r="34" spans="2:2" x14ac:dyDescent="0.3"/>
    <row r="35" spans="2:2" x14ac:dyDescent="0.3"/>
    <row r="36" spans="2:2" x14ac:dyDescent="0.3"/>
    <row r="37" spans="2:2" ht="32.4" customHeight="1" x14ac:dyDescent="0.3"/>
    <row r="38" spans="2:2" x14ac:dyDescent="0.3">
      <c r="B38" s="21" t="s">
        <v>26</v>
      </c>
    </row>
  </sheetData>
  <hyperlinks>
    <hyperlink ref="B38" location="CONTENIDO!A1" display="CONTENIDO" xr:uid="{1C0AA983-DAAE-49F3-9A7F-5591653BD3B4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5033-AD6B-4306-9DAC-A04E209FD8D4}">
  <sheetPr>
    <tabColor theme="4"/>
  </sheetPr>
  <dimension ref="A1:M40"/>
  <sheetViews>
    <sheetView showGridLines="0" showRowColHeaders="0" zoomScale="58" zoomScaleNormal="58" workbookViewId="0"/>
  </sheetViews>
  <sheetFormatPr baseColWidth="10" defaultColWidth="0" defaultRowHeight="14" zeroHeight="1" x14ac:dyDescent="0.3"/>
  <cols>
    <col min="1" max="1" width="11.1640625" style="18" customWidth="1"/>
    <col min="2" max="2" width="24.6640625" style="18" customWidth="1"/>
    <col min="3" max="13" width="11.1640625" style="18" customWidth="1"/>
    <col min="14" max="16384" width="11.1640625" style="18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2:2" x14ac:dyDescent="0.3"/>
    <row r="34" spans="2:2" x14ac:dyDescent="0.3"/>
    <row r="35" spans="2:2" x14ac:dyDescent="0.3"/>
    <row r="36" spans="2:2" x14ac:dyDescent="0.3"/>
    <row r="37" spans="2:2" x14ac:dyDescent="0.3"/>
    <row r="38" spans="2:2" x14ac:dyDescent="0.3"/>
    <row r="39" spans="2:2" ht="27" customHeight="1" x14ac:dyDescent="0.3"/>
    <row r="40" spans="2:2" x14ac:dyDescent="0.3">
      <c r="B40" s="21" t="s">
        <v>26</v>
      </c>
    </row>
  </sheetData>
  <hyperlinks>
    <hyperlink ref="B40" location="CONTENIDO!A1" display="CONTENIDO" xr:uid="{F1A5BC6A-A1A2-43DE-B007-28EFD654D2DF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2281-13E6-432A-A923-AB5A5E07629A}">
  <sheetPr>
    <tabColor theme="4"/>
  </sheetPr>
  <dimension ref="A1:M40"/>
  <sheetViews>
    <sheetView showGridLines="0" showRowColHeaders="0" zoomScale="70" zoomScaleNormal="70" workbookViewId="0">
      <selection activeCell="M15" sqref="M15"/>
    </sheetView>
  </sheetViews>
  <sheetFormatPr baseColWidth="10" defaultColWidth="0" defaultRowHeight="14" zeroHeight="1" x14ac:dyDescent="0.3"/>
  <cols>
    <col min="1" max="1" width="11.1640625" style="18" customWidth="1"/>
    <col min="2" max="2" width="21.08203125" style="18" customWidth="1"/>
    <col min="3" max="13" width="11.1640625" style="18" customWidth="1"/>
    <col min="14" max="16384" width="11.1640625" style="18" hidden="1"/>
  </cols>
  <sheetData>
    <row r="1" ht="16.25" customHeight="1" x14ac:dyDescent="0.3"/>
    <row r="2" ht="16.25" customHeight="1" x14ac:dyDescent="0.3"/>
    <row r="3" ht="16.25" customHeight="1" x14ac:dyDescent="0.3"/>
    <row r="4" ht="16.25" customHeight="1" x14ac:dyDescent="0.3"/>
    <row r="5" ht="16.25" customHeight="1" x14ac:dyDescent="0.3"/>
    <row r="6" ht="16.25" customHeight="1" x14ac:dyDescent="0.3"/>
    <row r="7" ht="16.25" customHeight="1" x14ac:dyDescent="0.3"/>
    <row r="8" ht="16.25" customHeight="1" x14ac:dyDescent="0.3"/>
    <row r="9" ht="16.25" customHeight="1" x14ac:dyDescent="0.3"/>
    <row r="10" ht="16.25" customHeight="1" x14ac:dyDescent="0.3"/>
    <row r="11" ht="16.25" customHeight="1" x14ac:dyDescent="0.3"/>
    <row r="12" ht="16.25" customHeight="1" x14ac:dyDescent="0.3"/>
    <row r="13" ht="16.25" customHeight="1" x14ac:dyDescent="0.3"/>
    <row r="14" ht="16.25" customHeight="1" x14ac:dyDescent="0.3"/>
    <row r="15" ht="16.25" customHeight="1" x14ac:dyDescent="0.3"/>
    <row r="16" ht="16.25" customHeight="1" x14ac:dyDescent="0.3"/>
    <row r="17" ht="16.25" customHeight="1" x14ac:dyDescent="0.3"/>
    <row r="18" ht="16.25" customHeight="1" x14ac:dyDescent="0.3"/>
    <row r="19" ht="16.25" customHeight="1" x14ac:dyDescent="0.3"/>
    <row r="20" ht="16.25" customHeight="1" x14ac:dyDescent="0.3"/>
    <row r="21" ht="16.25" customHeight="1" x14ac:dyDescent="0.3"/>
    <row r="22" ht="16.25" customHeight="1" x14ac:dyDescent="0.3"/>
    <row r="23" ht="16.25" customHeight="1" x14ac:dyDescent="0.3"/>
    <row r="24" ht="16.25" customHeight="1" x14ac:dyDescent="0.3"/>
    <row r="25" ht="16.25" customHeight="1" x14ac:dyDescent="0.3"/>
    <row r="26" ht="16.25" customHeight="1" x14ac:dyDescent="0.3"/>
    <row r="27" ht="16.25" customHeight="1" x14ac:dyDescent="0.3"/>
    <row r="28" ht="16.25" customHeight="1" x14ac:dyDescent="0.3"/>
    <row r="29" ht="16.25" customHeight="1" x14ac:dyDescent="0.3"/>
    <row r="30" ht="16.25" customHeight="1" x14ac:dyDescent="0.3"/>
    <row r="31" ht="16.25" customHeight="1" x14ac:dyDescent="0.3"/>
    <row r="32" ht="16.25" customHeight="1" x14ac:dyDescent="0.3"/>
    <row r="33" spans="2:2" ht="16.25" customHeight="1" x14ac:dyDescent="0.3"/>
    <row r="34" spans="2:2" ht="16.25" customHeight="1" x14ac:dyDescent="0.3">
      <c r="B34" s="60" t="s">
        <v>26</v>
      </c>
    </row>
    <row r="35" spans="2:2" ht="16.25" customHeight="1" x14ac:dyDescent="0.3"/>
    <row r="36" spans="2:2" ht="16.25" customHeight="1" x14ac:dyDescent="0.3"/>
    <row r="37" spans="2:2" ht="16.25" customHeight="1" x14ac:dyDescent="0.3"/>
    <row r="38" spans="2:2" ht="16.25" customHeight="1" x14ac:dyDescent="0.3"/>
    <row r="39" spans="2:2" ht="12" customHeight="1" x14ac:dyDescent="0.3"/>
    <row r="40" spans="2:2" x14ac:dyDescent="0.3"/>
  </sheetData>
  <hyperlinks>
    <hyperlink ref="B34" location="CONTENIDO!A1" display="CONTENIDO" xr:uid="{246E4996-DEC5-4394-B428-DBEEAE96EF50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E42C-69B0-4AAF-B4FB-3E2B4E3B49BD}">
  <sheetPr>
    <tabColor theme="4"/>
  </sheetPr>
  <dimension ref="A1:T40"/>
  <sheetViews>
    <sheetView showGridLines="0" showRowColHeaders="0" zoomScale="70" zoomScaleNormal="70" workbookViewId="0"/>
  </sheetViews>
  <sheetFormatPr baseColWidth="10" defaultColWidth="0" defaultRowHeight="14" zeroHeight="1" x14ac:dyDescent="0.3"/>
  <cols>
    <col min="1" max="1" width="11.1640625" style="18" customWidth="1"/>
    <col min="2" max="2" width="20.4140625" style="18" customWidth="1"/>
    <col min="3" max="20" width="11.1640625" style="18" customWidth="1"/>
    <col min="21" max="22" width="11.1640625" style="18" hidden="1" customWidth="1"/>
    <col min="23" max="16384" width="11.1640625" style="18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spans="2:2" x14ac:dyDescent="0.3"/>
    <row r="34" spans="2:2" x14ac:dyDescent="0.3"/>
    <row r="35" spans="2:2" x14ac:dyDescent="0.3"/>
    <row r="36" spans="2:2" x14ac:dyDescent="0.3"/>
    <row r="37" spans="2:2" x14ac:dyDescent="0.3"/>
    <row r="38" spans="2:2" x14ac:dyDescent="0.3"/>
    <row r="39" spans="2:2" x14ac:dyDescent="0.3"/>
    <row r="40" spans="2:2" ht="24" customHeight="1" x14ac:dyDescent="0.3">
      <c r="B40" s="61" t="s">
        <v>26</v>
      </c>
    </row>
  </sheetData>
  <hyperlinks>
    <hyperlink ref="B40" location="CONTENIDO!A1" display="CONTENIDO" xr:uid="{65A7A971-64A6-4B72-BAFB-F7DE6E890C5D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96230-5869-49F2-97D7-39DBB643B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27A21-0214-4118-B51F-501980F117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515C6D-7E3A-48D3-B1DD-9629CBB7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Contenido</vt:lpstr>
      <vt:lpstr>Cuadro 1</vt:lpstr>
      <vt:lpstr>Insumo de Firma Digital</vt:lpstr>
      <vt:lpstr>Gráfico 1</vt:lpstr>
      <vt:lpstr>Gráfico 2</vt:lpstr>
      <vt:lpstr>Gráfico 3</vt:lpstr>
      <vt:lpstr>Gráfico 4</vt:lpstr>
      <vt:lpstr>Gráfico 5</vt:lpstr>
      <vt:lpstr>Gráfico 6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Transferencias electrónicas a 2023</dc:title>
  <dc:creator>Diego Quirós</dc:creator>
  <cp:lastModifiedBy>CERDAS JAUBERT ANA MARIA</cp:lastModifiedBy>
  <dcterms:created xsi:type="dcterms:W3CDTF">2011-02-03T17:48:38Z</dcterms:created>
  <dcterms:modified xsi:type="dcterms:W3CDTF">2026-04-15T21:49:19Z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2023-03-08T22:00:46Z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2f38cfb0-22f0-46f4-9525-00001cabd54e</vt:lpwstr>
  </property>
  <property fmtid="{D5CDD505-2E9C-101B-9397-08002B2CF9AE}" pid="9" name="MSIP_Label_b8b4be34-365a-4a68-b9fb-75c1b6874315_ContentBits">
    <vt:lpwstr>2</vt:lpwstr>
  </property>
</Properties>
</file>