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 Usuarios\UCANANJJ\Desktop\"/>
    </mc:Choice>
  </mc:AlternateContent>
  <bookViews>
    <workbookView xWindow="0" yWindow="0" windowWidth="19200" windowHeight="10995"/>
  </bookViews>
  <sheets>
    <sheet name="CEI2014" sheetId="1" r:id="rId1"/>
    <sheet name="Sectores Institucionales" sheetId="4" r:id="rId2"/>
  </sheets>
  <definedNames>
    <definedName name="_xlnm._FilterDatabase" localSheetId="1" hidden="1">'Sectores Institucionales'!$G$1:$G$374</definedName>
    <definedName name="Z_2774DD57_73EE_47AD_B017_9DB58A2D8BC7_.wvu.FilterData" localSheetId="1" hidden="1">'Sectores Institucionales'!$G$1:$G$374</definedName>
    <definedName name="Z_2774DD57_73EE_47AD_B017_9DB58A2D8BC7_.wvu.PrintArea" localSheetId="1" hidden="1">'Sectores Institucionales'!$A$1:$O$527</definedName>
    <definedName name="Z_2774DD57_73EE_47AD_B017_9DB58A2D8BC7_.wvu.PrintTitles" localSheetId="1" hidden="1">'Sectores Institucionales'!$1:$6</definedName>
    <definedName name="Z_BA77D0BB_6118_42DC_9B8B_C078B967D470_.wvu.FilterData" localSheetId="1" hidden="1">'Sectores Institucionales'!$G$1:$G$374</definedName>
    <definedName name="Z_BA77D0BB_6118_42DC_9B8B_C078B967D470_.wvu.PrintArea" localSheetId="1" hidden="1">'Sectores Institucionales'!$A$1:$O$527</definedName>
    <definedName name="Z_BA77D0BB_6118_42DC_9B8B_C078B967D470_.wvu.PrintTitles" localSheetId="1" hidden="1">'Sectores Institucionales'!$1:$6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09" i="1" l="1"/>
  <c r="W90" i="1"/>
  <c r="I90" i="1"/>
  <c r="H90" i="1" s="1"/>
  <c r="W82" i="1"/>
  <c r="I82" i="1" l="1"/>
  <c r="AS109" i="1"/>
  <c r="AD109" i="1"/>
  <c r="N90" i="1"/>
  <c r="E90" i="1" s="1"/>
  <c r="N82" i="1"/>
  <c r="H82" i="1"/>
  <c r="E82" i="1" l="1"/>
  <c r="AR120" i="1"/>
  <c r="AS120" i="1" s="1"/>
  <c r="AD120" i="1"/>
  <c r="AV109" i="1"/>
  <c r="AO43" i="1"/>
  <c r="AY85" i="1"/>
  <c r="B90" i="1"/>
  <c r="B82" i="1"/>
  <c r="I89" i="1" l="1"/>
  <c r="H89" i="1" s="1"/>
  <c r="AD83" i="1"/>
  <c r="H87" i="1"/>
  <c r="E87" i="1" s="1"/>
  <c r="B87" i="1" s="1"/>
  <c r="AR83" i="1"/>
  <c r="AS83" i="1" s="1"/>
  <c r="H86" i="1"/>
  <c r="E86" i="1" s="1"/>
  <c r="B86" i="1" s="1"/>
  <c r="W89" i="1"/>
  <c r="AD70" i="1"/>
  <c r="AR70" i="1"/>
  <c r="AS70" i="1" s="1"/>
  <c r="I85" i="1"/>
  <c r="H85" i="1" s="1"/>
  <c r="E85" i="1" s="1"/>
  <c r="B85" i="1" s="1"/>
  <c r="AD55" i="1" l="1"/>
  <c r="AR27" i="1" l="1"/>
  <c r="AS27" i="1" s="1"/>
  <c r="AD27" i="1"/>
  <c r="AR55" i="1"/>
  <c r="AS55" i="1" s="1"/>
  <c r="AV39" i="1" l="1"/>
  <c r="AY39" i="1" s="1"/>
  <c r="AD38" i="1" l="1"/>
  <c r="AR38" i="1"/>
  <c r="AS38" i="1" s="1"/>
  <c r="D40" i="1" l="1"/>
  <c r="AW40" i="1"/>
  <c r="AR44" i="1"/>
  <c r="AS44" i="1" s="1"/>
  <c r="E32" i="1" s="1"/>
  <c r="AP43" i="1"/>
  <c r="AN43" i="1"/>
  <c r="AR46" i="1"/>
  <c r="AS46" i="1" s="1"/>
  <c r="AQ43" i="1"/>
  <c r="AR43" i="1" s="1"/>
  <c r="AV42" i="1"/>
  <c r="AY42" i="1" s="1"/>
  <c r="AV41" i="1"/>
  <c r="AY41" i="1" s="1"/>
  <c r="AS43" i="1" l="1"/>
  <c r="AV46" i="1"/>
  <c r="AY46" i="1" s="1"/>
  <c r="E34" i="1"/>
  <c r="B34" i="1" s="1"/>
  <c r="AR45" i="1"/>
  <c r="AS45" i="1" s="1"/>
  <c r="AV45" i="1" s="1"/>
  <c r="AY45" i="1" s="1"/>
  <c r="AV44" i="1"/>
  <c r="AY44" i="1" s="1"/>
  <c r="AT40" i="1"/>
  <c r="AV40" i="1" l="1"/>
  <c r="AY40" i="1" s="1"/>
  <c r="AV43" i="1"/>
  <c r="AY43" i="1" s="1"/>
  <c r="B12" i="1"/>
  <c r="AR63" i="1" l="1"/>
  <c r="AR64" i="1"/>
  <c r="F248" i="4"/>
  <c r="I160" i="1" l="1"/>
  <c r="AT157" i="1"/>
  <c r="AS156" i="1"/>
  <c r="I156" i="1"/>
  <c r="AS155" i="1"/>
  <c r="I148" i="1"/>
  <c r="H148" i="1"/>
  <c r="B148" i="1"/>
  <c r="AF145" i="1"/>
  <c r="H140" i="1"/>
  <c r="AW137" i="1"/>
  <c r="U137" i="1"/>
  <c r="Q137" i="1"/>
  <c r="H136" i="1"/>
  <c r="AS132" i="1"/>
  <c r="H132" i="1"/>
  <c r="AU128" i="1"/>
  <c r="AS127" i="1"/>
  <c r="H127" i="1"/>
  <c r="AV126" i="1"/>
  <c r="H126" i="1"/>
  <c r="AV125" i="1"/>
  <c r="H125" i="1"/>
  <c r="AV124" i="1"/>
  <c r="H124" i="1"/>
  <c r="H123" i="1"/>
  <c r="AW109" i="1"/>
  <c r="AV79" i="1"/>
  <c r="N77" i="1"/>
  <c r="N76" i="1"/>
  <c r="F75" i="1"/>
  <c r="N75" i="1"/>
  <c r="AV71" i="1"/>
  <c r="W71" i="1"/>
  <c r="N71" i="1"/>
  <c r="AS61" i="1"/>
  <c r="Y59" i="1"/>
  <c r="U59" i="1"/>
  <c r="R59" i="1"/>
  <c r="Q59" i="1"/>
  <c r="M59" i="1"/>
  <c r="K59" i="1"/>
  <c r="J59" i="1"/>
  <c r="F59" i="1"/>
  <c r="AF59" i="1"/>
  <c r="W60" i="1"/>
  <c r="N60" i="1"/>
  <c r="H60" i="1"/>
  <c r="AR57" i="1"/>
  <c r="F47" i="1"/>
  <c r="AV36" i="1"/>
  <c r="N36" i="1"/>
  <c r="H36" i="1"/>
  <c r="U31" i="1"/>
  <c r="R31" i="1"/>
  <c r="Q31" i="1"/>
  <c r="M31" i="1"/>
  <c r="K31" i="1"/>
  <c r="J31" i="1"/>
  <c r="G31" i="1"/>
  <c r="F31" i="1"/>
  <c r="W32" i="1"/>
  <c r="N32" i="1"/>
  <c r="H32" i="1"/>
  <c r="AS30" i="1"/>
  <c r="Y28" i="1"/>
  <c r="U28" i="1"/>
  <c r="R28" i="1"/>
  <c r="Q28" i="1"/>
  <c r="O28" i="1"/>
  <c r="M28" i="1"/>
  <c r="G28" i="1"/>
  <c r="AS28" i="1"/>
  <c r="AY17" i="1"/>
  <c r="B17" i="1"/>
  <c r="AY16" i="1"/>
  <c r="B16" i="1"/>
  <c r="AY15" i="1"/>
  <c r="AY14" i="1"/>
  <c r="B14" i="1"/>
  <c r="AY13" i="1"/>
  <c r="B13" i="1"/>
  <c r="AY12" i="1"/>
  <c r="G37" i="1" l="1"/>
  <c r="E36" i="1"/>
  <c r="B36" i="1" s="1"/>
  <c r="AY109" i="1"/>
  <c r="AY71" i="1"/>
  <c r="AY79" i="1"/>
  <c r="I31" i="1"/>
  <c r="I59" i="1"/>
  <c r="J56" i="1"/>
  <c r="AT133" i="1"/>
  <c r="F133" i="1"/>
  <c r="AF133" i="1"/>
  <c r="AR153" i="1"/>
  <c r="M157" i="1"/>
  <c r="AR158" i="1"/>
  <c r="W64" i="1"/>
  <c r="M145" i="1"/>
  <c r="R145" i="1"/>
  <c r="AC145" i="1"/>
  <c r="AL145" i="1"/>
  <c r="R47" i="1"/>
  <c r="G56" i="1"/>
  <c r="R56" i="1"/>
  <c r="AT59" i="1"/>
  <c r="AN145" i="1"/>
  <c r="I35" i="1"/>
  <c r="I57" i="1"/>
  <c r="I110" i="1"/>
  <c r="I118" i="1"/>
  <c r="I138" i="1"/>
  <c r="AL137" i="1"/>
  <c r="AN56" i="1"/>
  <c r="I77" i="1"/>
  <c r="I111" i="1"/>
  <c r="Q133" i="1"/>
  <c r="U133" i="1"/>
  <c r="I24" i="1"/>
  <c r="AR67" i="1"/>
  <c r="AS131" i="1"/>
  <c r="AR60" i="1"/>
  <c r="O124" i="1"/>
  <c r="Y124" i="1"/>
  <c r="AW133" i="1"/>
  <c r="M137" i="1"/>
  <c r="AJ137" i="1"/>
  <c r="F142" i="1"/>
  <c r="AW142" i="1"/>
  <c r="J145" i="1"/>
  <c r="O145" i="1"/>
  <c r="AI145" i="1"/>
  <c r="AT145" i="1"/>
  <c r="I29" i="1"/>
  <c r="AI59" i="1"/>
  <c r="AN59" i="1"/>
  <c r="G59" i="1"/>
  <c r="AB62" i="1"/>
  <c r="AW62" i="1"/>
  <c r="J62" i="1"/>
  <c r="N64" i="1"/>
  <c r="N65" i="1"/>
  <c r="Y62" i="1"/>
  <c r="AF62" i="1"/>
  <c r="AJ62" i="1"/>
  <c r="G62" i="1"/>
  <c r="I67" i="1"/>
  <c r="AY126" i="1"/>
  <c r="M133" i="1"/>
  <c r="R133" i="1"/>
  <c r="AJ133" i="1"/>
  <c r="AU133" i="1"/>
  <c r="AD153" i="1"/>
  <c r="AR154" i="1"/>
  <c r="AR24" i="1"/>
  <c r="J28" i="1"/>
  <c r="AR34" i="1"/>
  <c r="D56" i="1"/>
  <c r="K56" i="1"/>
  <c r="AR65" i="1"/>
  <c r="I72" i="1"/>
  <c r="AR108" i="1"/>
  <c r="J128" i="1"/>
  <c r="Q145" i="1"/>
  <c r="U145" i="1"/>
  <c r="AB145" i="1"/>
  <c r="I152" i="1"/>
  <c r="AS29" i="1"/>
  <c r="AN31" i="1"/>
  <c r="Y56" i="1"/>
  <c r="R124" i="1"/>
  <c r="AB133" i="1"/>
  <c r="AL142" i="1"/>
  <c r="AW149" i="1"/>
  <c r="J161" i="1"/>
  <c r="AP31" i="1"/>
  <c r="I33" i="1"/>
  <c r="AR35" i="1"/>
  <c r="AB47" i="1"/>
  <c r="AP47" i="1"/>
  <c r="I52" i="1"/>
  <c r="AL59" i="1"/>
  <c r="AP59" i="1"/>
  <c r="D124" i="1"/>
  <c r="D133" i="1"/>
  <c r="Y133" i="1"/>
  <c r="AI133" i="1"/>
  <c r="AN133" i="1"/>
  <c r="AF161" i="1"/>
  <c r="R62" i="1"/>
  <c r="AS130" i="1"/>
  <c r="AN128" i="1"/>
  <c r="K157" i="1"/>
  <c r="Y31" i="1"/>
  <c r="AB18" i="1"/>
  <c r="AR49" i="1"/>
  <c r="M62" i="1"/>
  <c r="AF47" i="1"/>
  <c r="AJ47" i="1"/>
  <c r="U62" i="1"/>
  <c r="I68" i="1"/>
  <c r="AR114" i="1"/>
  <c r="AN149" i="1"/>
  <c r="AW128" i="1"/>
  <c r="AR50" i="1"/>
  <c r="AR74" i="1"/>
  <c r="AS129" i="1"/>
  <c r="Y128" i="1"/>
  <c r="AI142" i="1"/>
  <c r="AB157" i="1"/>
  <c r="AP157" i="1"/>
  <c r="AI161" i="1"/>
  <c r="AN161" i="1"/>
  <c r="AT161" i="1"/>
  <c r="J133" i="1"/>
  <c r="AR134" i="1"/>
  <c r="I163" i="1"/>
  <c r="R161" i="1"/>
  <c r="D25" i="1"/>
  <c r="AW28" i="1"/>
  <c r="AF18" i="1"/>
  <c r="AJ18" i="1"/>
  <c r="AU18" i="1"/>
  <c r="G47" i="1"/>
  <c r="AN47" i="1"/>
  <c r="AR116" i="1"/>
  <c r="D128" i="1"/>
  <c r="AL128" i="1"/>
  <c r="M128" i="1"/>
  <c r="R128" i="1"/>
  <c r="AF137" i="1"/>
  <c r="AU137" i="1"/>
  <c r="AI149" i="1"/>
  <c r="AT149" i="1"/>
  <c r="AP149" i="1"/>
  <c r="G149" i="1"/>
  <c r="I158" i="1"/>
  <c r="AI157" i="1"/>
  <c r="AN157" i="1"/>
  <c r="I162" i="1"/>
  <c r="K28" i="1"/>
  <c r="AL157" i="1"/>
  <c r="AB161" i="1"/>
  <c r="I143" i="1"/>
  <c r="J142" i="1"/>
  <c r="AB142" i="1"/>
  <c r="AR144" i="1"/>
  <c r="AP142" i="1"/>
  <c r="AI47" i="1"/>
  <c r="AR52" i="1"/>
  <c r="AP62" i="1"/>
  <c r="AP128" i="1"/>
  <c r="U128" i="1"/>
  <c r="I150" i="1"/>
  <c r="K149" i="1"/>
  <c r="AR151" i="1"/>
  <c r="H154" i="1"/>
  <c r="AR19" i="1"/>
  <c r="Q47" i="1"/>
  <c r="U47" i="1"/>
  <c r="Y47" i="1"/>
  <c r="I53" i="1"/>
  <c r="AP56" i="1"/>
  <c r="Q56" i="1"/>
  <c r="U56" i="1"/>
  <c r="AL62" i="1"/>
  <c r="N66" i="1"/>
  <c r="Q62" i="1"/>
  <c r="Q128" i="1"/>
  <c r="AL133" i="1"/>
  <c r="AT142" i="1"/>
  <c r="K145" i="1"/>
  <c r="Y145" i="1"/>
  <c r="AJ145" i="1"/>
  <c r="F161" i="1"/>
  <c r="AT47" i="1"/>
  <c r="AR115" i="1"/>
  <c r="AC128" i="1"/>
  <c r="AS153" i="1"/>
  <c r="AI18" i="1"/>
  <c r="AN18" i="1"/>
  <c r="AT18" i="1"/>
  <c r="AR33" i="1"/>
  <c r="AW47" i="1"/>
  <c r="I49" i="1"/>
  <c r="AL47" i="1"/>
  <c r="AR51" i="1"/>
  <c r="M56" i="1"/>
  <c r="M75" i="1"/>
  <c r="AF142" i="1"/>
  <c r="AJ142" i="1"/>
  <c r="I147" i="1"/>
  <c r="AF149" i="1"/>
  <c r="AJ149" i="1"/>
  <c r="R157" i="1"/>
  <c r="AQ157" i="1"/>
  <c r="G161" i="1"/>
  <c r="AR164" i="1"/>
  <c r="AJ59" i="1"/>
  <c r="AS63" i="1"/>
  <c r="I65" i="1"/>
  <c r="W66" i="1"/>
  <c r="AI62" i="1"/>
  <c r="K75" i="1"/>
  <c r="I79" i="1"/>
  <c r="I81" i="1"/>
  <c r="H81" i="1" s="1"/>
  <c r="I121" i="1"/>
  <c r="AF128" i="1"/>
  <c r="AJ128" i="1"/>
  <c r="AO128" i="1"/>
  <c r="I131" i="1"/>
  <c r="R137" i="1"/>
  <c r="AB137" i="1"/>
  <c r="M142" i="1"/>
  <c r="AN142" i="1"/>
  <c r="G145" i="1"/>
  <c r="H151" i="1"/>
  <c r="H153" i="1"/>
  <c r="R149" i="1"/>
  <c r="Q157" i="1"/>
  <c r="U157" i="1"/>
  <c r="AL161" i="1"/>
  <c r="AT62" i="1"/>
  <c r="I66" i="1"/>
  <c r="AR122" i="1"/>
  <c r="Q124" i="1"/>
  <c r="U124" i="1"/>
  <c r="AW124" i="1"/>
  <c r="G128" i="1"/>
  <c r="AI137" i="1"/>
  <c r="AN137" i="1"/>
  <c r="Q142" i="1"/>
  <c r="U142" i="1"/>
  <c r="R142" i="1"/>
  <c r="AP145" i="1"/>
  <c r="AR147" i="1"/>
  <c r="I151" i="1"/>
  <c r="AD152" i="1"/>
  <c r="AR152" i="1"/>
  <c r="AW161" i="1"/>
  <c r="K47" i="1"/>
  <c r="I48" i="1"/>
  <c r="AR48" i="1"/>
  <c r="AQ47" i="1"/>
  <c r="AU62" i="1"/>
  <c r="I130" i="1"/>
  <c r="AR138" i="1"/>
  <c r="AQ137" i="1"/>
  <c r="B15" i="1"/>
  <c r="AL18" i="1"/>
  <c r="AP18" i="1"/>
  <c r="AR20" i="1"/>
  <c r="I22" i="1"/>
  <c r="AV30" i="1"/>
  <c r="I50" i="1"/>
  <c r="AQ59" i="1"/>
  <c r="D59" i="1"/>
  <c r="O59" i="1"/>
  <c r="O62" i="1"/>
  <c r="AM65" i="1"/>
  <c r="I113" i="1"/>
  <c r="AB149" i="1"/>
  <c r="AD151" i="1"/>
  <c r="I51" i="1"/>
  <c r="O56" i="1"/>
  <c r="AM66" i="1"/>
  <c r="I112" i="1"/>
  <c r="AQ18" i="1"/>
  <c r="AR21" i="1"/>
  <c r="F28" i="1"/>
  <c r="D28" i="1"/>
  <c r="I30" i="1"/>
  <c r="O31" i="1"/>
  <c r="J47" i="1"/>
  <c r="O47" i="1"/>
  <c r="AU47" i="1"/>
  <c r="D47" i="1"/>
  <c r="F56" i="1"/>
  <c r="AU59" i="1"/>
  <c r="AN62" i="1"/>
  <c r="G75" i="1"/>
  <c r="AR66" i="1"/>
  <c r="AQ62" i="1"/>
  <c r="K128" i="1"/>
  <c r="I129" i="1"/>
  <c r="O133" i="1"/>
  <c r="D137" i="1"/>
  <c r="AR146" i="1"/>
  <c r="AQ145" i="1"/>
  <c r="AR32" i="1"/>
  <c r="AQ31" i="1"/>
  <c r="M47" i="1"/>
  <c r="AR58" i="1"/>
  <c r="AQ56" i="1"/>
  <c r="E60" i="1"/>
  <c r="AB59" i="1"/>
  <c r="AM61" i="1"/>
  <c r="F62" i="1"/>
  <c r="K62" i="1"/>
  <c r="AM63" i="1"/>
  <c r="J75" i="1"/>
  <c r="I76" i="1"/>
  <c r="K133" i="1"/>
  <c r="G137" i="1"/>
  <c r="AR143" i="1"/>
  <c r="AQ142" i="1"/>
  <c r="D142" i="1"/>
  <c r="D149" i="1"/>
  <c r="O149" i="1"/>
  <c r="AD150" i="1"/>
  <c r="D161" i="1"/>
  <c r="K161" i="1"/>
  <c r="I164" i="1"/>
  <c r="D62" i="1"/>
  <c r="I63" i="1"/>
  <c r="I71" i="1"/>
  <c r="O128" i="1"/>
  <c r="AI128" i="1"/>
  <c r="AQ128" i="1"/>
  <c r="AR135" i="1"/>
  <c r="AP133" i="1"/>
  <c r="F137" i="1"/>
  <c r="AT137" i="1"/>
  <c r="AU157" i="1"/>
  <c r="I61" i="1"/>
  <c r="H64" i="1"/>
  <c r="W65" i="1"/>
  <c r="AM68" i="1"/>
  <c r="AY125" i="1"/>
  <c r="F128" i="1"/>
  <c r="I134" i="1"/>
  <c r="Y137" i="1"/>
  <c r="I139" i="1"/>
  <c r="J137" i="1"/>
  <c r="AP137" i="1"/>
  <c r="AR139" i="1"/>
  <c r="I144" i="1"/>
  <c r="AR150" i="1"/>
  <c r="AQ149" i="1"/>
  <c r="O161" i="1"/>
  <c r="AP161" i="1"/>
  <c r="AR163" i="1"/>
  <c r="G133" i="1"/>
  <c r="F149" i="1"/>
  <c r="I159" i="1"/>
  <c r="J157" i="1"/>
  <c r="Q161" i="1"/>
  <c r="U161" i="1"/>
  <c r="Y161" i="1"/>
  <c r="AQ133" i="1"/>
  <c r="I135" i="1"/>
  <c r="G142" i="1"/>
  <c r="AO145" i="1"/>
  <c r="W151" i="1"/>
  <c r="AL149" i="1"/>
  <c r="D157" i="1"/>
  <c r="F157" i="1"/>
  <c r="Y157" i="1"/>
  <c r="AF157" i="1"/>
  <c r="AJ157" i="1"/>
  <c r="K137" i="1"/>
  <c r="O137" i="1"/>
  <c r="K142" i="1"/>
  <c r="Y142" i="1"/>
  <c r="D145" i="1"/>
  <c r="O142" i="1"/>
  <c r="AU142" i="1"/>
  <c r="I146" i="1"/>
  <c r="AW145" i="1"/>
  <c r="Q149" i="1"/>
  <c r="U149" i="1"/>
  <c r="Y149" i="1"/>
  <c r="I154" i="1"/>
  <c r="J149" i="1"/>
  <c r="O157" i="1"/>
  <c r="AR162" i="1"/>
  <c r="AQ161" i="1"/>
  <c r="AJ161" i="1"/>
  <c r="M149" i="1"/>
  <c r="H152" i="1"/>
  <c r="I155" i="1"/>
  <c r="AW157" i="1"/>
  <c r="M161" i="1"/>
  <c r="F145" i="1"/>
  <c r="AU145" i="1"/>
  <c r="AU149" i="1"/>
  <c r="G157" i="1"/>
  <c r="AU161" i="1"/>
  <c r="F37" i="1" l="1"/>
  <c r="B25" i="1"/>
  <c r="AY25" i="1"/>
  <c r="AY36" i="1"/>
  <c r="B32" i="1"/>
  <c r="AS150" i="1"/>
  <c r="AV28" i="1"/>
  <c r="AS146" i="1"/>
  <c r="AV29" i="1"/>
  <c r="AS147" i="1"/>
  <c r="AY124" i="1"/>
  <c r="AF141" i="1"/>
  <c r="AS151" i="1"/>
  <c r="AV61" i="1"/>
  <c r="R141" i="1"/>
  <c r="E159" i="1"/>
  <c r="AS152" i="1"/>
  <c r="B60" i="1"/>
  <c r="AL141" i="1"/>
  <c r="E64" i="1"/>
  <c r="I56" i="1"/>
  <c r="Q141" i="1"/>
  <c r="AR145" i="1"/>
  <c r="AT141" i="1"/>
  <c r="I75" i="1"/>
  <c r="AR56" i="1"/>
  <c r="M141" i="1"/>
  <c r="J141" i="1"/>
  <c r="AR59" i="1"/>
  <c r="AB141" i="1"/>
  <c r="AN141" i="1"/>
  <c r="AR157" i="1"/>
  <c r="Y141" i="1"/>
  <c r="I28" i="1"/>
  <c r="AR62" i="1"/>
  <c r="AR47" i="1"/>
  <c r="AS128" i="1"/>
  <c r="AI141" i="1"/>
  <c r="AW141" i="1"/>
  <c r="G141" i="1"/>
  <c r="I62" i="1"/>
  <c r="AR31" i="1"/>
  <c r="U141" i="1"/>
  <c r="I145" i="1"/>
  <c r="AP141" i="1"/>
  <c r="I47" i="1"/>
  <c r="K141" i="1"/>
  <c r="AR149" i="1"/>
  <c r="AJ141" i="1"/>
  <c r="AR133" i="1"/>
  <c r="AV63" i="1"/>
  <c r="I149" i="1"/>
  <c r="I133" i="1"/>
  <c r="I137" i="1"/>
  <c r="F141" i="1"/>
  <c r="I161" i="1"/>
  <c r="I157" i="1"/>
  <c r="D141" i="1"/>
  <c r="I128" i="1"/>
  <c r="I142" i="1"/>
  <c r="AR137" i="1"/>
  <c r="AQ141" i="1"/>
  <c r="AR142" i="1"/>
  <c r="AR161" i="1"/>
  <c r="AU141" i="1"/>
  <c r="O141" i="1"/>
  <c r="AR18" i="1"/>
  <c r="AY63" i="1" l="1"/>
  <c r="B159" i="1"/>
  <c r="AS145" i="1"/>
  <c r="AY61" i="1"/>
  <c r="B64" i="1"/>
  <c r="AR141" i="1"/>
  <c r="I141" i="1"/>
  <c r="L31" i="1" l="1"/>
  <c r="H33" i="1"/>
  <c r="H29" i="1"/>
  <c r="H31" i="1" l="1"/>
  <c r="H30" i="1" l="1"/>
  <c r="L28" i="1"/>
  <c r="H28" i="1" l="1"/>
  <c r="AS144" i="1" l="1"/>
  <c r="AO142" i="1"/>
  <c r="AS143" i="1"/>
  <c r="AO141" i="1" l="1"/>
  <c r="AS142" i="1"/>
  <c r="AS141" i="1" l="1"/>
  <c r="L56" i="1" l="1"/>
  <c r="H57" i="1"/>
  <c r="H58" i="1"/>
  <c r="H56" i="1" l="1"/>
  <c r="AO56" i="1" l="1"/>
  <c r="AS57" i="1"/>
  <c r="AS66" i="1"/>
  <c r="H71" i="1"/>
  <c r="H52" i="1"/>
  <c r="H135" i="1"/>
  <c r="AS52" i="1"/>
  <c r="AS159" i="1"/>
  <c r="AS33" i="1"/>
  <c r="AS58" i="1"/>
  <c r="AS114" i="1"/>
  <c r="H134" i="1"/>
  <c r="L133" i="1"/>
  <c r="AS115" i="1"/>
  <c r="L75" i="1"/>
  <c r="H76" i="1"/>
  <c r="AO18" i="1"/>
  <c r="AS19" i="1"/>
  <c r="AO133" i="1"/>
  <c r="AS134" i="1"/>
  <c r="H150" i="1"/>
  <c r="L149" i="1"/>
  <c r="H163" i="1"/>
  <c r="AO31" i="1"/>
  <c r="AS32" i="1"/>
  <c r="H50" i="1"/>
  <c r="AO149" i="1"/>
  <c r="AS154" i="1"/>
  <c r="AS163" i="1"/>
  <c r="H77" i="1"/>
  <c r="AS50" i="1"/>
  <c r="AS21" i="1"/>
  <c r="AS34" i="1"/>
  <c r="H65" i="1"/>
  <c r="AS135" i="1"/>
  <c r="H112" i="1"/>
  <c r="AS65" i="1"/>
  <c r="AS64" i="1"/>
  <c r="H66" i="1"/>
  <c r="AS20" i="1"/>
  <c r="H22" i="1"/>
  <c r="W50" i="1" l="1"/>
  <c r="AD50" i="1"/>
  <c r="AD163" i="1"/>
  <c r="W33" i="1"/>
  <c r="X31" i="1"/>
  <c r="W57" i="1"/>
  <c r="X56" i="1"/>
  <c r="W112" i="1"/>
  <c r="AD20" i="1"/>
  <c r="W150" i="1"/>
  <c r="X149" i="1"/>
  <c r="W163" i="1"/>
  <c r="AC18" i="1"/>
  <c r="AD19" i="1"/>
  <c r="AD115" i="1"/>
  <c r="W22" i="1"/>
  <c r="AD155" i="1"/>
  <c r="AD114" i="1"/>
  <c r="AC149" i="1"/>
  <c r="AD154" i="1"/>
  <c r="W58" i="1"/>
  <c r="W118" i="1"/>
  <c r="AD52" i="1"/>
  <c r="W52" i="1"/>
  <c r="H35" i="1"/>
  <c r="E65" i="1"/>
  <c r="AO47" i="1"/>
  <c r="AS48" i="1"/>
  <c r="H144" i="1"/>
  <c r="AS139" i="1"/>
  <c r="H51" i="1"/>
  <c r="AS5" i="1"/>
  <c r="AV32" i="1"/>
  <c r="AS18" i="1"/>
  <c r="H72" i="1"/>
  <c r="H53" i="1"/>
  <c r="AV58" i="1"/>
  <c r="H111" i="1"/>
  <c r="AS49" i="1"/>
  <c r="AS164" i="1"/>
  <c r="AV33" i="1"/>
  <c r="E71" i="1"/>
  <c r="AS31" i="1"/>
  <c r="H129" i="1"/>
  <c r="H113" i="1"/>
  <c r="H75" i="1"/>
  <c r="E75" i="1" s="1"/>
  <c r="H139" i="1"/>
  <c r="H67" i="1"/>
  <c r="H49" i="1"/>
  <c r="AV65" i="1"/>
  <c r="H149" i="1"/>
  <c r="L161" i="1"/>
  <c r="H162" i="1"/>
  <c r="H147" i="1"/>
  <c r="AS149" i="1"/>
  <c r="L137" i="1"/>
  <c r="H138" i="1"/>
  <c r="AO137" i="1"/>
  <c r="AS138" i="1"/>
  <c r="E66" i="1"/>
  <c r="H68" i="1"/>
  <c r="AV66" i="1"/>
  <c r="L145" i="1"/>
  <c r="H146" i="1"/>
  <c r="AS108" i="1"/>
  <c r="H79" i="1"/>
  <c r="H24" i="1"/>
  <c r="AS74" i="1"/>
  <c r="H133" i="1"/>
  <c r="H164" i="1"/>
  <c r="AS67" i="1"/>
  <c r="AS51" i="1"/>
  <c r="H118" i="1"/>
  <c r="AV57" i="1"/>
  <c r="E76" i="1"/>
  <c r="L62" i="1"/>
  <c r="H63" i="1"/>
  <c r="AO62" i="1"/>
  <c r="E77" i="1"/>
  <c r="AS133" i="1"/>
  <c r="AS56" i="1"/>
  <c r="AV34" i="1"/>
  <c r="L142" i="1"/>
  <c r="H143" i="1"/>
  <c r="AO161" i="1"/>
  <c r="AS162" i="1"/>
  <c r="L47" i="1"/>
  <c r="H48" i="1"/>
  <c r="H37" i="1" l="1"/>
  <c r="AC62" i="1"/>
  <c r="AD64" i="1"/>
  <c r="AD164" i="1"/>
  <c r="X137" i="1"/>
  <c r="W138" i="1"/>
  <c r="AD67" i="1"/>
  <c r="AD149" i="1"/>
  <c r="X161" i="1"/>
  <c r="W162" i="1"/>
  <c r="W31" i="1"/>
  <c r="AC47" i="1"/>
  <c r="AD48" i="1"/>
  <c r="W164" i="1"/>
  <c r="AD134" i="1"/>
  <c r="AC133" i="1"/>
  <c r="AD162" i="1"/>
  <c r="AC161" i="1"/>
  <c r="AD139" i="1"/>
  <c r="W149" i="1"/>
  <c r="AD51" i="1"/>
  <c r="W134" i="1"/>
  <c r="X133" i="1"/>
  <c r="W79" i="1"/>
  <c r="W48" i="1"/>
  <c r="X47" i="1"/>
  <c r="W29" i="1"/>
  <c r="AD135" i="1"/>
  <c r="X145" i="1"/>
  <c r="W146" i="1"/>
  <c r="AD144" i="1"/>
  <c r="W143" i="1"/>
  <c r="X142" i="1"/>
  <c r="AC157" i="1"/>
  <c r="AD158" i="1"/>
  <c r="W67" i="1"/>
  <c r="W51" i="1"/>
  <c r="W129" i="1"/>
  <c r="W135" i="1"/>
  <c r="W144" i="1"/>
  <c r="X157" i="1"/>
  <c r="W158" i="1"/>
  <c r="W147" i="1"/>
  <c r="AD49" i="1"/>
  <c r="W63" i="1"/>
  <c r="X62" i="1"/>
  <c r="AC142" i="1"/>
  <c r="AD143" i="1"/>
  <c r="W139" i="1"/>
  <c r="W56" i="1"/>
  <c r="W24" i="1"/>
  <c r="W49" i="1"/>
  <c r="AD138" i="1"/>
  <c r="AC137" i="1"/>
  <c r="AD18" i="1"/>
  <c r="H145" i="1"/>
  <c r="AV31" i="1"/>
  <c r="AS47" i="1"/>
  <c r="AV56" i="1"/>
  <c r="B76" i="1"/>
  <c r="H110" i="1"/>
  <c r="B71" i="1"/>
  <c r="AS161" i="1"/>
  <c r="H137" i="1"/>
  <c r="AY58" i="1"/>
  <c r="AY66" i="1"/>
  <c r="L59" i="1"/>
  <c r="H61" i="1"/>
  <c r="AY57" i="1"/>
  <c r="AS116" i="1"/>
  <c r="B77" i="1"/>
  <c r="AY65" i="1"/>
  <c r="B65" i="1"/>
  <c r="AS137" i="1"/>
  <c r="H47" i="1"/>
  <c r="L141" i="1"/>
  <c r="H142" i="1"/>
  <c r="AS62" i="1"/>
  <c r="H158" i="1"/>
  <c r="L157" i="1"/>
  <c r="B66" i="1"/>
  <c r="AO157" i="1"/>
  <c r="AS158" i="1"/>
  <c r="H62" i="1"/>
  <c r="H161" i="1"/>
  <c r="AY76" i="1"/>
  <c r="AX75" i="1"/>
  <c r="AY77" i="1"/>
  <c r="X128" i="1" l="1"/>
  <c r="W128" i="1" s="1"/>
  <c r="W47" i="1"/>
  <c r="W111" i="1"/>
  <c r="AD157" i="1"/>
  <c r="AD161" i="1"/>
  <c r="W145" i="1"/>
  <c r="AD47" i="1"/>
  <c r="W137" i="1"/>
  <c r="AD137" i="1"/>
  <c r="AC141" i="1"/>
  <c r="AD142" i="1"/>
  <c r="W157" i="1"/>
  <c r="W133" i="1"/>
  <c r="W142" i="1"/>
  <c r="X141" i="1"/>
  <c r="W131" i="1"/>
  <c r="W62" i="1"/>
  <c r="W161" i="1"/>
  <c r="AD62" i="1"/>
  <c r="W130" i="1"/>
  <c r="AD133" i="1"/>
  <c r="H131" i="1"/>
  <c r="AS122" i="1"/>
  <c r="AY118" i="1"/>
  <c r="H157" i="1"/>
  <c r="AY56" i="1"/>
  <c r="H141" i="1"/>
  <c r="AS157" i="1"/>
  <c r="B75" i="1"/>
  <c r="H59" i="1"/>
  <c r="AO59" i="1"/>
  <c r="AS60" i="1"/>
  <c r="AY23" i="1"/>
  <c r="B23" i="1"/>
  <c r="AY75" i="1"/>
  <c r="AD60" i="1" l="1"/>
  <c r="AC59" i="1"/>
  <c r="AD141" i="1"/>
  <c r="X59" i="1"/>
  <c r="W61" i="1"/>
  <c r="W113" i="1"/>
  <c r="W30" i="1"/>
  <c r="X28" i="1"/>
  <c r="W141" i="1"/>
  <c r="AS59" i="1"/>
  <c r="H121" i="1"/>
  <c r="H130" i="1"/>
  <c r="L128" i="1"/>
  <c r="AD122" i="1"/>
  <c r="W59" i="1" l="1"/>
  <c r="W110" i="1"/>
  <c r="W121" i="1"/>
  <c r="AD59" i="1"/>
  <c r="W28" i="1"/>
  <c r="H128" i="1"/>
  <c r="W35" i="1" l="1"/>
  <c r="W37" i="1" l="1"/>
  <c r="AD35" i="1"/>
  <c r="W53" i="1" l="1"/>
  <c r="AV35" i="1"/>
  <c r="W68" i="1" l="1"/>
  <c r="AV53" i="1"/>
  <c r="AY53" i="1" l="1"/>
  <c r="AD74" i="1"/>
  <c r="W72" i="1" l="1"/>
  <c r="AV68" i="1"/>
  <c r="AD108" i="1" l="1"/>
  <c r="AD116" i="1"/>
  <c r="AY72" i="1" l="1"/>
  <c r="W81" i="1"/>
  <c r="S124" i="1" l="1"/>
  <c r="V124" i="1"/>
  <c r="T124" i="1"/>
  <c r="N126" i="1"/>
  <c r="N125" i="1"/>
  <c r="P124" i="1" l="1"/>
  <c r="AH145" i="1"/>
  <c r="AE145" i="1"/>
  <c r="E126" i="1"/>
  <c r="E125" i="1"/>
  <c r="N124" i="1"/>
  <c r="AK145" i="1" l="1"/>
  <c r="B125" i="1"/>
  <c r="E124" i="1"/>
  <c r="B126" i="1"/>
  <c r="B124" i="1" l="1"/>
  <c r="T56" i="1"/>
  <c r="AM21" i="1" l="1"/>
  <c r="AV21" i="1" l="1"/>
  <c r="AY21" i="1" l="1"/>
  <c r="AM150" i="1" l="1"/>
  <c r="AM151" i="1"/>
  <c r="AM152" i="1"/>
  <c r="N151" i="1"/>
  <c r="AH149" i="1"/>
  <c r="S56" i="1"/>
  <c r="AH18" i="1"/>
  <c r="S149" i="1"/>
  <c r="S31" i="1"/>
  <c r="V56" i="1"/>
  <c r="AE18" i="1"/>
  <c r="V31" i="1"/>
  <c r="V149" i="1"/>
  <c r="AE149" i="1"/>
  <c r="T149" i="1"/>
  <c r="AM153" i="1"/>
  <c r="AG149" i="1"/>
  <c r="AG133" i="1"/>
  <c r="AM154" i="1"/>
  <c r="AG18" i="1"/>
  <c r="AG137" i="1"/>
  <c r="T137" i="1"/>
  <c r="T31" i="1"/>
  <c r="T133" i="1"/>
  <c r="AM129" i="1"/>
  <c r="AG128" i="1"/>
  <c r="N112" i="1"/>
  <c r="N63" i="1"/>
  <c r="N57" i="1"/>
  <c r="N33" i="1"/>
  <c r="AM114" i="1"/>
  <c r="T62" i="1"/>
  <c r="P149" i="1" l="1"/>
  <c r="P31" i="1"/>
  <c r="N50" i="1"/>
  <c r="E151" i="1"/>
  <c r="AM159" i="1"/>
  <c r="AV159" i="1" s="1"/>
  <c r="N22" i="1"/>
  <c r="AM163" i="1"/>
  <c r="N150" i="1"/>
  <c r="AV152" i="1"/>
  <c r="AV151" i="1"/>
  <c r="N52" i="1"/>
  <c r="E52" i="1" s="1"/>
  <c r="AM115" i="1"/>
  <c r="AV115" i="1" s="1"/>
  <c r="N163" i="1"/>
  <c r="N58" i="1"/>
  <c r="AV150" i="1"/>
  <c r="P56" i="1"/>
  <c r="AK149" i="1"/>
  <c r="AK18" i="1"/>
  <c r="AM120" i="1"/>
  <c r="AV120" i="1" s="1"/>
  <c r="AY120" i="1" s="1"/>
  <c r="AM50" i="1"/>
  <c r="AV50" i="1" s="1"/>
  <c r="AM19" i="1"/>
  <c r="AV19" i="1" s="1"/>
  <c r="AM64" i="1"/>
  <c r="AV64" i="1" s="1"/>
  <c r="AM20" i="1"/>
  <c r="AV20" i="1" s="1"/>
  <c r="S62" i="1"/>
  <c r="S145" i="1"/>
  <c r="AH137" i="1"/>
  <c r="AH62" i="1"/>
  <c r="S137" i="1"/>
  <c r="AH142" i="1"/>
  <c r="AH161" i="1"/>
  <c r="S133" i="1"/>
  <c r="S157" i="1"/>
  <c r="AH133" i="1"/>
  <c r="AH157" i="1"/>
  <c r="AH47" i="1"/>
  <c r="S161" i="1"/>
  <c r="S142" i="1"/>
  <c r="S47" i="1"/>
  <c r="V157" i="1"/>
  <c r="AE137" i="1"/>
  <c r="V47" i="1"/>
  <c r="AE47" i="1"/>
  <c r="V137" i="1"/>
  <c r="AE157" i="1"/>
  <c r="E57" i="1"/>
  <c r="AE161" i="1"/>
  <c r="V161" i="1"/>
  <c r="AE62" i="1"/>
  <c r="V133" i="1"/>
  <c r="V145" i="1"/>
  <c r="AV114" i="1"/>
  <c r="V142" i="1"/>
  <c r="AE142" i="1"/>
  <c r="AE133" i="1"/>
  <c r="V62" i="1"/>
  <c r="AG161" i="1"/>
  <c r="AV153" i="1"/>
  <c r="AG142" i="1"/>
  <c r="T161" i="1"/>
  <c r="AG157" i="1"/>
  <c r="E154" i="1"/>
  <c r="E112" i="1"/>
  <c r="T145" i="1"/>
  <c r="T47" i="1"/>
  <c r="T142" i="1"/>
  <c r="AG47" i="1"/>
  <c r="AM147" i="1"/>
  <c r="E33" i="1"/>
  <c r="E152" i="1"/>
  <c r="E163" i="1"/>
  <c r="AV129" i="1"/>
  <c r="E63" i="1"/>
  <c r="AM146" i="1"/>
  <c r="AG145" i="1"/>
  <c r="E153" i="1"/>
  <c r="N149" i="1"/>
  <c r="T157" i="1"/>
  <c r="AV154" i="1"/>
  <c r="AG62" i="1"/>
  <c r="T28" i="1"/>
  <c r="N158" i="1"/>
  <c r="N143" i="1"/>
  <c r="N162" i="1"/>
  <c r="N48" i="1"/>
  <c r="AM138" i="1"/>
  <c r="AV138" i="1" s="1"/>
  <c r="AM143" i="1"/>
  <c r="N113" i="1"/>
  <c r="N129" i="1"/>
  <c r="AM134" i="1"/>
  <c r="N146" i="1"/>
  <c r="AM162" i="1"/>
  <c r="AM18" i="1" l="1"/>
  <c r="E22" i="1"/>
  <c r="N135" i="1"/>
  <c r="AM149" i="1"/>
  <c r="N139" i="1"/>
  <c r="E139" i="1" s="1"/>
  <c r="AV163" i="1"/>
  <c r="E50" i="1"/>
  <c r="N31" i="1"/>
  <c r="N131" i="1"/>
  <c r="N51" i="1"/>
  <c r="E51" i="1" s="1"/>
  <c r="N164" i="1"/>
  <c r="E164" i="1" s="1"/>
  <c r="N56" i="1"/>
  <c r="N147" i="1"/>
  <c r="AV134" i="1"/>
  <c r="AY134" i="1" s="1"/>
  <c r="AK157" i="1"/>
  <c r="P137" i="1"/>
  <c r="AM158" i="1"/>
  <c r="AM131" i="1"/>
  <c r="AV131" i="1" s="1"/>
  <c r="AM139" i="1"/>
  <c r="AV139" i="1" s="1"/>
  <c r="AY152" i="1"/>
  <c r="P142" i="1"/>
  <c r="N142" i="1" s="1"/>
  <c r="N49" i="1"/>
  <c r="E49" i="1" s="1"/>
  <c r="P62" i="1"/>
  <c r="AK47" i="1"/>
  <c r="AM67" i="1"/>
  <c r="N138" i="1"/>
  <c r="AM164" i="1"/>
  <c r="AV164" i="1" s="1"/>
  <c r="AY164" i="1" s="1"/>
  <c r="AK62" i="1"/>
  <c r="AY150" i="1"/>
  <c r="P161" i="1"/>
  <c r="N79" i="1"/>
  <c r="N111" i="1"/>
  <c r="N67" i="1"/>
  <c r="E58" i="1"/>
  <c r="P133" i="1"/>
  <c r="P145" i="1"/>
  <c r="AK142" i="1"/>
  <c r="AM142" i="1" s="1"/>
  <c r="E150" i="1"/>
  <c r="B150" i="1" s="1"/>
  <c r="AM144" i="1"/>
  <c r="AV144" i="1" s="1"/>
  <c r="AM135" i="1"/>
  <c r="N29" i="1"/>
  <c r="AM51" i="1"/>
  <c r="AK161" i="1"/>
  <c r="AK133" i="1"/>
  <c r="AK137" i="1"/>
  <c r="P47" i="1"/>
  <c r="P157" i="1"/>
  <c r="AM48" i="1"/>
  <c r="AV48" i="1" s="1"/>
  <c r="AY151" i="1"/>
  <c r="N134" i="1"/>
  <c r="N144" i="1"/>
  <c r="AM49" i="1"/>
  <c r="B151" i="1"/>
  <c r="S128" i="1"/>
  <c r="S141" i="1"/>
  <c r="S59" i="1"/>
  <c r="AH141" i="1"/>
  <c r="AH128" i="1"/>
  <c r="S28" i="1"/>
  <c r="B57" i="1"/>
  <c r="AY115" i="1"/>
  <c r="AY20" i="1"/>
  <c r="V28" i="1"/>
  <c r="AE141" i="1"/>
  <c r="V141" i="1"/>
  <c r="V128" i="1"/>
  <c r="AY114" i="1"/>
  <c r="V59" i="1"/>
  <c r="E48" i="1"/>
  <c r="AY64" i="1"/>
  <c r="E113" i="1"/>
  <c r="B139" i="1"/>
  <c r="AG141" i="1"/>
  <c r="AV52" i="1"/>
  <c r="E146" i="1"/>
  <c r="AY153" i="1"/>
  <c r="E143" i="1"/>
  <c r="AY19" i="1"/>
  <c r="AY138" i="1"/>
  <c r="T59" i="1"/>
  <c r="E158" i="1"/>
  <c r="B153" i="1"/>
  <c r="B163" i="1"/>
  <c r="AV162" i="1"/>
  <c r="AY159" i="1"/>
  <c r="B154" i="1"/>
  <c r="AV147" i="1"/>
  <c r="AY50" i="1"/>
  <c r="AV143" i="1"/>
  <c r="AV18" i="1"/>
  <c r="AM145" i="1"/>
  <c r="B152" i="1"/>
  <c r="B52" i="1"/>
  <c r="B112" i="1"/>
  <c r="B22" i="1"/>
  <c r="T141" i="1"/>
  <c r="AY154" i="1"/>
  <c r="E149" i="1"/>
  <c r="AV146" i="1"/>
  <c r="AY129" i="1"/>
  <c r="E31" i="1"/>
  <c r="B33" i="1"/>
  <c r="E129" i="1"/>
  <c r="E162" i="1"/>
  <c r="AV155" i="1"/>
  <c r="B63" i="1"/>
  <c r="T128" i="1"/>
  <c r="N61" i="1"/>
  <c r="N110" i="1"/>
  <c r="N145" i="1" l="1"/>
  <c r="AV149" i="1"/>
  <c r="AM161" i="1"/>
  <c r="E135" i="1"/>
  <c r="B135" i="1" s="1"/>
  <c r="E147" i="1"/>
  <c r="B147" i="1" s="1"/>
  <c r="AV67" i="1"/>
  <c r="AY67" i="1" s="1"/>
  <c r="AV158" i="1"/>
  <c r="E79" i="1"/>
  <c r="B79" i="1" s="1"/>
  <c r="B50" i="1"/>
  <c r="E111" i="1"/>
  <c r="AY163" i="1"/>
  <c r="E56" i="1"/>
  <c r="B56" i="1" s="1"/>
  <c r="E67" i="1"/>
  <c r="AY139" i="1"/>
  <c r="N133" i="1"/>
  <c r="E131" i="1"/>
  <c r="B131" i="1" s="1"/>
  <c r="E138" i="1"/>
  <c r="AV51" i="1"/>
  <c r="AY51" i="1" s="1"/>
  <c r="AM47" i="1"/>
  <c r="AV47" i="1" s="1"/>
  <c r="AM157" i="1"/>
  <c r="AV157" i="1" s="1"/>
  <c r="N161" i="1"/>
  <c r="E161" i="1" s="1"/>
  <c r="N137" i="1"/>
  <c r="P128" i="1"/>
  <c r="E144" i="1"/>
  <c r="B144" i="1" s="1"/>
  <c r="N62" i="1"/>
  <c r="E62" i="1" s="1"/>
  <c r="B62" i="1" s="1"/>
  <c r="N157" i="1"/>
  <c r="P28" i="1"/>
  <c r="E29" i="1"/>
  <c r="B29" i="1" s="1"/>
  <c r="B58" i="1"/>
  <c r="AM137" i="1"/>
  <c r="P59" i="1"/>
  <c r="N47" i="1"/>
  <c r="E47" i="1" s="1"/>
  <c r="AM133" i="1"/>
  <c r="AK128" i="1"/>
  <c r="AK141" i="1"/>
  <c r="N130" i="1"/>
  <c r="E130" i="1" s="1"/>
  <c r="N30" i="1"/>
  <c r="AV49" i="1"/>
  <c r="E134" i="1"/>
  <c r="AV135" i="1"/>
  <c r="AM62" i="1"/>
  <c r="P141" i="1"/>
  <c r="AH59" i="1"/>
  <c r="AY131" i="1"/>
  <c r="AE59" i="1"/>
  <c r="B20" i="1"/>
  <c r="B21" i="1"/>
  <c r="AY22" i="1"/>
  <c r="AY147" i="1"/>
  <c r="AY149" i="1"/>
  <c r="B48" i="1"/>
  <c r="AY112" i="1"/>
  <c r="E24" i="1"/>
  <c r="AY18" i="1"/>
  <c r="B146" i="1"/>
  <c r="C18" i="1"/>
  <c r="B19" i="1"/>
  <c r="B129" i="1"/>
  <c r="AV142" i="1"/>
  <c r="E145" i="1"/>
  <c r="B164" i="1"/>
  <c r="B51" i="1"/>
  <c r="AY146" i="1"/>
  <c r="AY143" i="1"/>
  <c r="E110" i="1"/>
  <c r="B113" i="1"/>
  <c r="AY48" i="1"/>
  <c r="E142" i="1"/>
  <c r="E61" i="1"/>
  <c r="AY144" i="1"/>
  <c r="AV161" i="1"/>
  <c r="AG59" i="1"/>
  <c r="B31" i="1"/>
  <c r="AV145" i="1"/>
  <c r="B143" i="1"/>
  <c r="B49" i="1"/>
  <c r="B162" i="1"/>
  <c r="B149" i="1"/>
  <c r="AY162" i="1"/>
  <c r="B158" i="1"/>
  <c r="AY52" i="1"/>
  <c r="AM60" i="1"/>
  <c r="AY158" i="1" l="1"/>
  <c r="B67" i="1"/>
  <c r="AY49" i="1"/>
  <c r="B111" i="1"/>
  <c r="AM141" i="1"/>
  <c r="AV141" i="1" s="1"/>
  <c r="N128" i="1"/>
  <c r="N28" i="1"/>
  <c r="E137" i="1"/>
  <c r="B137" i="1" s="1"/>
  <c r="B138" i="1"/>
  <c r="E157" i="1"/>
  <c r="B157" i="1" s="1"/>
  <c r="E133" i="1"/>
  <c r="N59" i="1"/>
  <c r="E30" i="1"/>
  <c r="AK59" i="1"/>
  <c r="AY135" i="1"/>
  <c r="AV137" i="1"/>
  <c r="AM122" i="1"/>
  <c r="N141" i="1"/>
  <c r="AV62" i="1"/>
  <c r="AV133" i="1"/>
  <c r="N24" i="1"/>
  <c r="B134" i="1"/>
  <c r="AM27" i="1"/>
  <c r="AM130" i="1"/>
  <c r="AE128" i="1"/>
  <c r="B161" i="1"/>
  <c r="B110" i="1"/>
  <c r="AY24" i="1"/>
  <c r="B24" i="1"/>
  <c r="B18" i="1"/>
  <c r="AY161" i="1"/>
  <c r="AY47" i="1"/>
  <c r="B130" i="1"/>
  <c r="AY157" i="1"/>
  <c r="B47" i="1"/>
  <c r="AV60" i="1"/>
  <c r="AY145" i="1"/>
  <c r="B145" i="1"/>
  <c r="B142" i="1"/>
  <c r="AY142" i="1"/>
  <c r="B61" i="1"/>
  <c r="E128" i="1" l="1"/>
  <c r="E59" i="1"/>
  <c r="E28" i="1"/>
  <c r="B28" i="1" s="1"/>
  <c r="AM59" i="1"/>
  <c r="B30" i="1"/>
  <c r="B133" i="1"/>
  <c r="AY62" i="1"/>
  <c r="N121" i="1"/>
  <c r="AY137" i="1"/>
  <c r="E141" i="1"/>
  <c r="B141" i="1" s="1"/>
  <c r="AV122" i="1"/>
  <c r="AY122" i="1" s="1"/>
  <c r="AY133" i="1"/>
  <c r="AM128" i="1"/>
  <c r="AV130" i="1"/>
  <c r="B59" i="1"/>
  <c r="AY141" i="1"/>
  <c r="B128" i="1"/>
  <c r="AY60" i="1"/>
  <c r="AV59" i="1"/>
  <c r="E121" i="1" l="1"/>
  <c r="AM38" i="1"/>
  <c r="AV38" i="1" s="1"/>
  <c r="AY38" i="1" s="1"/>
  <c r="N35" i="1"/>
  <c r="AY130" i="1"/>
  <c r="AV128" i="1"/>
  <c r="B121" i="1"/>
  <c r="AY111" i="1"/>
  <c r="AY59" i="1"/>
  <c r="AY110" i="1"/>
  <c r="E35" i="1" l="1"/>
  <c r="N37" i="1"/>
  <c r="AY128" i="1"/>
  <c r="AM55" i="1"/>
  <c r="AV55" i="1" s="1"/>
  <c r="AY55" i="1" s="1"/>
  <c r="AY113" i="1"/>
  <c r="N53" i="1" l="1"/>
  <c r="AY35" i="1"/>
  <c r="B35" i="1"/>
  <c r="N68" i="1"/>
  <c r="E68" i="1" s="1"/>
  <c r="E53" i="1"/>
  <c r="AM74" i="1" l="1"/>
  <c r="AV74" i="1" s="1"/>
  <c r="AM70" i="1"/>
  <c r="AV70" i="1" s="1"/>
  <c r="AY70" i="1" s="1"/>
  <c r="B68" i="1"/>
  <c r="B53" i="1"/>
  <c r="N72" i="1" l="1"/>
  <c r="N81" i="1"/>
  <c r="AY74" i="1"/>
  <c r="AM83" i="1" l="1"/>
  <c r="AV83" i="1" s="1"/>
  <c r="E72" i="1"/>
  <c r="E81" i="1"/>
  <c r="AM116" i="1" l="1"/>
  <c r="B72" i="1"/>
  <c r="B81" i="1"/>
  <c r="N89" i="1" l="1"/>
  <c r="N118" i="1"/>
  <c r="AV116" i="1"/>
  <c r="E89" i="1"/>
  <c r="E118" i="1" l="1"/>
  <c r="AY116" i="1"/>
  <c r="B89" i="1"/>
  <c r="B118" i="1" l="1"/>
  <c r="AV108" i="1" l="1"/>
  <c r="AY108" i="1" l="1"/>
</calcChain>
</file>

<file path=xl/sharedStrings.xml><?xml version="1.0" encoding="utf-8"?>
<sst xmlns="http://schemas.openxmlformats.org/spreadsheetml/2006/main" count="531" uniqueCount="337">
  <si>
    <t>CUENTAS ECONÓMICAS INTEGRADAS</t>
  </si>
  <si>
    <t>Millones de Colones</t>
  </si>
  <si>
    <t>CUENTAS CORRIENTES</t>
  </si>
  <si>
    <t>EMPLEOS</t>
  </si>
  <si>
    <t>RECURSOS</t>
  </si>
  <si>
    <t>CUENTAS</t>
  </si>
  <si>
    <t>TOTAL</t>
  </si>
  <si>
    <t>Bienes y Servicios (Oferta)</t>
  </si>
  <si>
    <t>S2</t>
  </si>
  <si>
    <t>S1</t>
  </si>
  <si>
    <t>S15</t>
  </si>
  <si>
    <t>S14</t>
  </si>
  <si>
    <t>S13</t>
  </si>
  <si>
    <t>S1311</t>
  </si>
  <si>
    <t>S13111</t>
  </si>
  <si>
    <t>S13112</t>
  </si>
  <si>
    <t>S1313</t>
  </si>
  <si>
    <t>S1314</t>
  </si>
  <si>
    <t>S12</t>
  </si>
  <si>
    <t>S121</t>
  </si>
  <si>
    <t>S122</t>
  </si>
  <si>
    <t>S123</t>
  </si>
  <si>
    <t>S124</t>
  </si>
  <si>
    <t>S125</t>
  </si>
  <si>
    <t>S126</t>
  </si>
  <si>
    <t>S127</t>
  </si>
  <si>
    <t>S128-S129</t>
  </si>
  <si>
    <t>S11</t>
  </si>
  <si>
    <t>S11002</t>
  </si>
  <si>
    <t>S11001</t>
  </si>
  <si>
    <t>Código</t>
  </si>
  <si>
    <t>TRANSACCIONES Y SALDOS CONTABLES</t>
  </si>
  <si>
    <t xml:space="preserve">S.13 </t>
  </si>
  <si>
    <t xml:space="preserve">S13 </t>
  </si>
  <si>
    <t>Bienes y Servicios (Utilización)</t>
  </si>
  <si>
    <t>Resto del Mundo</t>
  </si>
  <si>
    <t>Economía Nacional</t>
  </si>
  <si>
    <t>ISFLSH</t>
  </si>
  <si>
    <t>Hogares</t>
  </si>
  <si>
    <t>Gobierno General</t>
  </si>
  <si>
    <t>Gobierno Central</t>
  </si>
  <si>
    <t>Gobierno Central, exc. seguridad social e ISFLSG</t>
  </si>
  <si>
    <t>Instituciones sin fines de lucro que sirven al Gobierno Central</t>
  </si>
  <si>
    <t>Gobiernos Locales</t>
  </si>
  <si>
    <t>Fondos de Seguridad Social</t>
  </si>
  <si>
    <t>Sociedades Financieras</t>
  </si>
  <si>
    <t xml:space="preserve">Banco Central </t>
  </si>
  <si>
    <t>Sociedades de Depósito, exc. Banco Central</t>
  </si>
  <si>
    <t>Fondos de inversión del mercado de dinero</t>
  </si>
  <si>
    <t>Fondos de inversión, excepto FMDs</t>
  </si>
  <si>
    <t>Otros intermediarios financieros, exc. Sociedades de seguro y fondos de pensiones</t>
  </si>
  <si>
    <t>Auxiliares financieros</t>
  </si>
  <si>
    <t>Instituciones financieras cautivas y prestamistas de dinero</t>
  </si>
  <si>
    <t>Sociedades de seguros y Fondos de pensión</t>
  </si>
  <si>
    <t>Sociedades no Financieras</t>
  </si>
  <si>
    <t>Sociedades no Financieras privadas</t>
  </si>
  <si>
    <t>Sociedades no Financieras Públicas</t>
  </si>
  <si>
    <t>I. CUENTA DE PRODUCCIÓN / CUENTA DE BIENES Y SERVICIOS CON EL EXTERIOR</t>
  </si>
  <si>
    <t>P7</t>
  </si>
  <si>
    <t>Importaciones de bienes y servicios</t>
  </si>
  <si>
    <t>P71</t>
  </si>
  <si>
    <t>Importaciones de bienes</t>
  </si>
  <si>
    <t>P72</t>
  </si>
  <si>
    <t>Importaciones de servicios</t>
  </si>
  <si>
    <t xml:space="preserve">P6 </t>
  </si>
  <si>
    <t>Exportaciones de bienes y servicios</t>
  </si>
  <si>
    <t>P61</t>
  </si>
  <si>
    <t>Exportaciones de bienes</t>
  </si>
  <si>
    <t>P62</t>
  </si>
  <si>
    <t>Exportaciones de servicios</t>
  </si>
  <si>
    <t>P1</t>
  </si>
  <si>
    <t>Producción bruta</t>
  </si>
  <si>
    <t>P11</t>
  </si>
  <si>
    <t>Producción de mercado</t>
  </si>
  <si>
    <t>P12</t>
  </si>
  <si>
    <t>Producción para uso final propio</t>
  </si>
  <si>
    <t>P13</t>
  </si>
  <si>
    <t>Otra producción no de mercado</t>
  </si>
  <si>
    <t>P2</t>
  </si>
  <si>
    <t>Consumo intermedio</t>
  </si>
  <si>
    <t>D21-D31</t>
  </si>
  <si>
    <t>Impuestos menos subvenciones sobre productos</t>
  </si>
  <si>
    <t>B1b</t>
  </si>
  <si>
    <t>Valor agregado bruto / Producto interno bruto</t>
  </si>
  <si>
    <t>II. 1.1. CUENTA DE GENERACIÓN DEL INGRESO</t>
  </si>
  <si>
    <t>B11</t>
  </si>
  <si>
    <t>Saldo de bienes y servicios con el exterior</t>
  </si>
  <si>
    <t>II. 1.2. CUENTA DE ASIGNACIÓN DEL INGRESO PRIMARIO</t>
  </si>
  <si>
    <t>D1</t>
  </si>
  <si>
    <t>Remuneración de los asalariados</t>
  </si>
  <si>
    <t>D11</t>
  </si>
  <si>
    <t>Sueldos y salarios</t>
  </si>
  <si>
    <t>D12</t>
  </si>
  <si>
    <t>Contribuciones sociales de los empleadores</t>
  </si>
  <si>
    <t>D2</t>
  </si>
  <si>
    <t>Impuestos sobre la producción y las importaciones</t>
  </si>
  <si>
    <t>D21</t>
  </si>
  <si>
    <t>Impuestos sobre los productos</t>
  </si>
  <si>
    <t>D29</t>
  </si>
  <si>
    <t>Otros impuestos sobre la producción</t>
  </si>
  <si>
    <t>D3</t>
  </si>
  <si>
    <t>Subvenciones a la producción y los productos</t>
  </si>
  <si>
    <t>B2b</t>
  </si>
  <si>
    <t>Excedente de explotación bruto</t>
  </si>
  <si>
    <t>B3b</t>
  </si>
  <si>
    <t>Ingreso mixto bruto</t>
  </si>
  <si>
    <t>D4</t>
  </si>
  <si>
    <t>Renta de la propiedad</t>
  </si>
  <si>
    <t>D41</t>
  </si>
  <si>
    <t>Intereses</t>
  </si>
  <si>
    <t>D42</t>
  </si>
  <si>
    <t>Renta distribuida de las sociedades</t>
  </si>
  <si>
    <t>D43</t>
  </si>
  <si>
    <t>Utilidades reinvertidas de la inversión directa extranjera</t>
  </si>
  <si>
    <t>D44</t>
  </si>
  <si>
    <t>Renta distribuida de la inversión</t>
  </si>
  <si>
    <t>D45</t>
  </si>
  <si>
    <t>Renta de recursos naturales</t>
  </si>
  <si>
    <t>B.5b</t>
  </si>
  <si>
    <t>Saldo de ingreso primario bruto / Ingreso nacional bruto</t>
  </si>
  <si>
    <t>II. 2 CUENTA DE DISTRIBUCIÓN SECUNDARIA DEL INGRESO</t>
  </si>
  <si>
    <t>D5</t>
  </si>
  <si>
    <t>Impuestos corrientes sobre el ingreso, la riqueza, etc</t>
  </si>
  <si>
    <t>D51</t>
  </si>
  <si>
    <t>Impuestos sobre el ingreso</t>
  </si>
  <si>
    <t>D59</t>
  </si>
  <si>
    <t>Otros impuestos corrientes</t>
  </si>
  <si>
    <t>D6</t>
  </si>
  <si>
    <t>Contribuciones y prestaciones sociales</t>
  </si>
  <si>
    <t>D61</t>
  </si>
  <si>
    <t>Contribuciones sociales netas</t>
  </si>
  <si>
    <t>D62</t>
  </si>
  <si>
    <t>Prestaciones sociales distintas a las transf. soc. en especie</t>
  </si>
  <si>
    <t>D7</t>
  </si>
  <si>
    <t>Otras transferencias corrientes</t>
  </si>
  <si>
    <t>D71</t>
  </si>
  <si>
    <t xml:space="preserve">Primas netas de seguros no de vida </t>
  </si>
  <si>
    <t>D72</t>
  </si>
  <si>
    <t xml:space="preserve">Indemnizaciones de seguros no de vida </t>
  </si>
  <si>
    <t>D73</t>
  </si>
  <si>
    <t>Transferencias corrientes dentro del gobierno general</t>
  </si>
  <si>
    <t>D74</t>
  </si>
  <si>
    <t>Cooperación internacional, corriente</t>
  </si>
  <si>
    <t>D75</t>
  </si>
  <si>
    <t>Transferencias corrientes diversas</t>
  </si>
  <si>
    <t>B6b</t>
  </si>
  <si>
    <t>Ingreso disponible bruto</t>
  </si>
  <si>
    <t>II. 3. CUENTA DE REDISTRIBUCIÓN DEL INGRESO EN ESPECIE</t>
  </si>
  <si>
    <t>D63</t>
  </si>
  <si>
    <t>Transferencias sociales en especie</t>
  </si>
  <si>
    <t>B7b</t>
  </si>
  <si>
    <t>Ingreso disponible ajustado bruto</t>
  </si>
  <si>
    <t>II. 4. CUENTA DE UTILIZACIÓN DEL INGRESO</t>
  </si>
  <si>
    <t>P4</t>
  </si>
  <si>
    <t>Consumo final efectivo</t>
  </si>
  <si>
    <t>P3</t>
  </si>
  <si>
    <t>Gasto de consumo final</t>
  </si>
  <si>
    <t>P31</t>
  </si>
  <si>
    <t>Gasto de consumo individual</t>
  </si>
  <si>
    <t>P32</t>
  </si>
  <si>
    <t>Gasto de consumo colectivo</t>
  </si>
  <si>
    <t>D8</t>
  </si>
  <si>
    <t>Ajuste por cambios en los derechos de pensión y no pensión</t>
  </si>
  <si>
    <t>B8b</t>
  </si>
  <si>
    <t>Ahorro bruto</t>
  </si>
  <si>
    <t>B12</t>
  </si>
  <si>
    <t>Ahorro neto / Saldo corriente con el exterior</t>
  </si>
  <si>
    <t>CUENTAS DE ACUMULACIÓN</t>
  </si>
  <si>
    <t>VARIACIONES DE ACTIVOS</t>
  </si>
  <si>
    <t xml:space="preserve">VARIACIONES DE PASIVOS </t>
  </si>
  <si>
    <t>III. 1 CUENTA DE CAPITAL</t>
  </si>
  <si>
    <t>III. 1. CUENTA DE CAPITAL</t>
  </si>
  <si>
    <t>P51</t>
  </si>
  <si>
    <t>Formación bruta de capital fijo</t>
  </si>
  <si>
    <t>P52</t>
  </si>
  <si>
    <t>Variaciones de existencias</t>
  </si>
  <si>
    <t>P53</t>
  </si>
  <si>
    <t>Adquisiciones - disposic.  de objetos valiosos</t>
  </si>
  <si>
    <t>NP</t>
  </si>
  <si>
    <t>Adquisiciones menos disposiciones de activos no financieros no producidos</t>
  </si>
  <si>
    <t>D9r</t>
  </si>
  <si>
    <t>Transferencias de capital recibidas</t>
  </si>
  <si>
    <t>D9p</t>
  </si>
  <si>
    <t>Transferencias de capital pagadas</t>
  </si>
  <si>
    <t>B101</t>
  </si>
  <si>
    <t>Variaciones del valor neto debidas al ahorro y a las transferencias de capital</t>
  </si>
  <si>
    <t>B9</t>
  </si>
  <si>
    <t>Préstamo neto (+) / Endeudamiento neto (-)</t>
  </si>
  <si>
    <t>III.2 CUENTA FINANCIERA</t>
  </si>
  <si>
    <t>III. 2. CUENTA FINANCIERA</t>
  </si>
  <si>
    <t>F.</t>
  </si>
  <si>
    <t>Adquisición neta de activos financieros/</t>
  </si>
  <si>
    <t>Emisión neta de pasivos</t>
  </si>
  <si>
    <t>F1</t>
  </si>
  <si>
    <t>Oro monetario y DEG</t>
  </si>
  <si>
    <t>F11</t>
  </si>
  <si>
    <t>Oro monetario</t>
  </si>
  <si>
    <t>F12</t>
  </si>
  <si>
    <t>DEG</t>
  </si>
  <si>
    <t>F2</t>
  </si>
  <si>
    <t>Billetes, monedas y depósitos</t>
  </si>
  <si>
    <t>F21</t>
  </si>
  <si>
    <t>Billetes y monedas</t>
  </si>
  <si>
    <t>F22</t>
  </si>
  <si>
    <t>Depósitos transferibles</t>
  </si>
  <si>
    <t>F29</t>
  </si>
  <si>
    <t>Otros depósitos</t>
  </si>
  <si>
    <t>F3</t>
  </si>
  <si>
    <t>Títulos de deuda</t>
  </si>
  <si>
    <t>F31</t>
  </si>
  <si>
    <t>Moneda nacional</t>
  </si>
  <si>
    <t>F32</t>
  </si>
  <si>
    <t>Moneda extranjera</t>
  </si>
  <si>
    <t>F4</t>
  </si>
  <si>
    <t>Préstamos</t>
  </si>
  <si>
    <t>F41</t>
  </si>
  <si>
    <t>Moneda Nacional</t>
  </si>
  <si>
    <t>F42</t>
  </si>
  <si>
    <t>Moneda Extranjera</t>
  </si>
  <si>
    <t>F5</t>
  </si>
  <si>
    <t>Participaciones de capital y acciones de fondos de inversión</t>
  </si>
  <si>
    <t>F51</t>
  </si>
  <si>
    <t>Participaciones de capital</t>
  </si>
  <si>
    <t>F511</t>
  </si>
  <si>
    <t>F512</t>
  </si>
  <si>
    <t>F52</t>
  </si>
  <si>
    <t>Acciones/unidades de fondos de inversión</t>
  </si>
  <si>
    <t>F521</t>
  </si>
  <si>
    <t>F522</t>
  </si>
  <si>
    <t>F6</t>
  </si>
  <si>
    <t>Seguros, pensiones y sistemas de garantías normalizadas</t>
  </si>
  <si>
    <t>F61</t>
  </si>
  <si>
    <t>Reservas técnicas de seguros no de vida</t>
  </si>
  <si>
    <t>F62</t>
  </si>
  <si>
    <t>Derechos a seguros de vida y anualidades</t>
  </si>
  <si>
    <t>F63</t>
  </si>
  <si>
    <t>Derechos de pensión</t>
  </si>
  <si>
    <t>F64</t>
  </si>
  <si>
    <t>Indemnización de fondos de pensiones</t>
  </si>
  <si>
    <t>F65</t>
  </si>
  <si>
    <t>Derechos a las prestaciones de los no pensionados</t>
  </si>
  <si>
    <t>F66</t>
  </si>
  <si>
    <t>Reservas para la ejecución de garantías normalizadas</t>
  </si>
  <si>
    <t>F7</t>
  </si>
  <si>
    <t>Derivados financieros y opciones de compra de acciones por parte de empleados</t>
  </si>
  <si>
    <t>F71</t>
  </si>
  <si>
    <t>Derivados financieros</t>
  </si>
  <si>
    <t>F72</t>
  </si>
  <si>
    <t>Opciones de compra de acciones para empleados</t>
  </si>
  <si>
    <t>F8</t>
  </si>
  <si>
    <t xml:space="preserve">Otras cuentas por cobrar / pagar </t>
  </si>
  <si>
    <t>F81</t>
  </si>
  <si>
    <t>Créditos y anticipos comerciales</t>
  </si>
  <si>
    <t>F82</t>
  </si>
  <si>
    <t>Impuestos por cobrar / pagar</t>
  </si>
  <si>
    <t>F89</t>
  </si>
  <si>
    <t>Otras cuentas por cobrar / por pagar</t>
  </si>
  <si>
    <t>BANCO CENTRAL DE COSTA RICA</t>
  </si>
  <si>
    <t>SISTEMA DE CUENTAS NACIONALES</t>
  </si>
  <si>
    <t>CLASIFICACION DE LOS SECTORES INSTITUCIONALES: SCN 2008</t>
  </si>
  <si>
    <t xml:space="preserve">S1   ECONOMÍA TOTAL, COSTA RICA </t>
  </si>
  <si>
    <t>S11  Sociedades No Financieras</t>
  </si>
  <si>
    <t>S12   Sociedades Financieras</t>
  </si>
  <si>
    <t>S13   Gobierno General</t>
  </si>
  <si>
    <t xml:space="preserve">S14   Hogares </t>
  </si>
  <si>
    <t>S15   Instituciones sin fines de lucro que sirven a los hogares</t>
  </si>
  <si>
    <t>S11001   Sociedades No financieras públicas.</t>
  </si>
  <si>
    <t>S121   Banco Central  de Costa Rica</t>
  </si>
  <si>
    <t>S1311   Gobierno Central, excluida seguridad social</t>
  </si>
  <si>
    <t>S13111   Gobierno Central, excluida seguridad social e ISFLSG</t>
  </si>
  <si>
    <t>S122   Sociedades de depósito,  excepto el Banco Central de Costa Rica</t>
  </si>
  <si>
    <t>S1221   Sociedades monetarias de depósito, excepto el Banco Central.</t>
  </si>
  <si>
    <t>S12211   Sociedades monetarias de depósito públicas.</t>
  </si>
  <si>
    <t>S12212   Sociedades monetarias de depósito privadas.</t>
  </si>
  <si>
    <t>S11002  Sociedades No financieras privadas</t>
  </si>
  <si>
    <t>S110021   Grandes sociedades No financieras privadas</t>
  </si>
  <si>
    <t>S110022  Resto de sociedades No financieras privadas</t>
  </si>
  <si>
    <t>S11003  Instituciones sin fines de lucro que sirven a las Sociedades No Financieras</t>
  </si>
  <si>
    <t>S1222   Otras sociedades de depósito.</t>
  </si>
  <si>
    <t>S13112   Instituciones sin fines de lucro que sirven al Gobierno Central</t>
  </si>
  <si>
    <t>S12221   Otras sociedades de depósito públicas.</t>
  </si>
  <si>
    <t>S12222   Otras sociedades de depósito privadas.</t>
  </si>
  <si>
    <t>Cooperativas</t>
  </si>
  <si>
    <t xml:space="preserve">Financieras </t>
  </si>
  <si>
    <t>Mutuales</t>
  </si>
  <si>
    <t>Cajas de Ahorro y Préstamo</t>
  </si>
  <si>
    <t>Asociaciones solidaristas</t>
  </si>
  <si>
    <t>S123   Fondos de inversión del mercado de dinero (FMD)</t>
  </si>
  <si>
    <t>S124   Fondos de inversión, excepto FMDs</t>
  </si>
  <si>
    <t>Fondos inmobiliarios</t>
  </si>
  <si>
    <t>Fondos de desarrollo inmobiliario</t>
  </si>
  <si>
    <t>Fondos de inversión de crecimiento</t>
  </si>
  <si>
    <t>Fondos de inversión de ingreso</t>
  </si>
  <si>
    <t>Fondos de inversión megafondo</t>
  </si>
  <si>
    <t>Fondos de inversión accionario</t>
  </si>
  <si>
    <t>Fondos de inversión de titularización</t>
  </si>
  <si>
    <t>S1251   Otros intermediarios financieros públicos, excepto soc de seg y fondos de pensión</t>
  </si>
  <si>
    <t>S1252   Otros intermediarios financieros  privados, excepto soc de seg y fondos de pensión</t>
  </si>
  <si>
    <t>Empresas de tarjetas de crédito</t>
  </si>
  <si>
    <t>Arrendadoras</t>
  </si>
  <si>
    <t>Fiduciarias</t>
  </si>
  <si>
    <t>Empresas de factoreo</t>
  </si>
  <si>
    <t>Otros intermediarios financieros privados NCP</t>
  </si>
  <si>
    <t>S1313   Gobiernos Locales</t>
  </si>
  <si>
    <t>S126   Auxiliares financieros</t>
  </si>
  <si>
    <t>S13131   Municipalidades</t>
  </si>
  <si>
    <t>Puestos de bolsa.</t>
  </si>
  <si>
    <t>Sociedades administradoras de fondos de inversión</t>
  </si>
  <si>
    <t>Bolsas de valores</t>
  </si>
  <si>
    <t>Casas de cambio</t>
  </si>
  <si>
    <t>S1262   Auxiliares de seguros y de  fondos de pensión</t>
  </si>
  <si>
    <t>Operadoras de pensiones</t>
  </si>
  <si>
    <t>Sociedades agencia y corredoras de seguros</t>
  </si>
  <si>
    <t>S13132   Instituciones sin fines de lucro que sirven a los Gobiernos Locales</t>
  </si>
  <si>
    <t>S1314   Fondos de Seguridad Social</t>
  </si>
  <si>
    <t>S1263   Instituciones sin Fines de Lucro que sirven a las Sociedades Financieras</t>
  </si>
  <si>
    <t>S127   Instituciones financieras cautivas y prestamistas de dinero</t>
  </si>
  <si>
    <t>Instituciones financieras cautivas</t>
  </si>
  <si>
    <t>Prestamistas de dinero y casas de empeño</t>
  </si>
  <si>
    <t>S128   Sociedades de seguros</t>
  </si>
  <si>
    <t>S129   Fondos de pensión</t>
  </si>
  <si>
    <t>S1291   Regímenes colectivos</t>
  </si>
  <si>
    <t xml:space="preserve"> S1292   Regímenes individuales</t>
  </si>
  <si>
    <t>S2 Resto del mundo</t>
  </si>
  <si>
    <t>S125   Otros intermediarios financieros excepto sociedades de seguros y fondos de pensión</t>
  </si>
  <si>
    <t>S1261   Auxiliares financieros, excepto auxiliares de seguros y de fondos de pensión</t>
  </si>
  <si>
    <t>CUADRO  1</t>
  </si>
  <si>
    <t>CUADRO  2</t>
  </si>
  <si>
    <t>AÑO 2013</t>
  </si>
  <si>
    <t>AÑO 2014</t>
  </si>
  <si>
    <t xml:space="preserve">S.1311 </t>
  </si>
  <si>
    <t>II. 4 CUENTA DE UTILIZACIÓN DEL INGRESO DISPONIBLE</t>
  </si>
  <si>
    <t>II. 4 CUENTA DE UTILIZACIÓN DEL INGRESO DISPONIBLE AJUSTADO</t>
  </si>
  <si>
    <t>P41</t>
  </si>
  <si>
    <t>Consumo individual efectivo</t>
  </si>
  <si>
    <t>P42</t>
  </si>
  <si>
    <t>Consumo colectivo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</si>
</sst>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#,##0.0000"/>
    <numFmt numFmtId="166" formatCode="_(&quot;₡&quot;* #,##0_);_(&quot;₡&quot;* \(#,##0\);_(&quot;₡&quot;* &quot;-&quot;??_);_(@_)"/>
    <numFmt numFmtId="167" formatCode="_(&quot;₡&quot;* #,##0.0_);_(&quot;₡&quot;* \(#,##0.0\);_(&quot;₡&quot;* &quot;-&quot;??_);_(@_)"/>
    <numFmt numFmtId="168" formatCode="_(&quot;₡&quot;* #,##0.000_);_(&quot;₡&quot;* \(#,##0.000\);_(&quot;₡&quot;* &quot;-&quot;??_);_(@_)"/>
    <numFmt numFmtId="169" formatCode="_(&quot;₡&quot;* #,##0.0000_);_(&quot;₡&quot;* \(#,##0.0000\);_(&quot;₡&quot;* &quot;-&quot;??_);_(@_)"/>
    <numFmt numFmtId="170" formatCode="_(* #,##0.0000000_);_(* \(#,##0.0000000\);_(* &quot;-&quot;??_);_(@_)"/>
    <numFmt numFmtId="171" formatCode="#,##0.00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8"/>
      <color indexed="63"/>
      <name val="Calibri"/>
      <family val="2"/>
      <scheme val="minor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indexed="63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indexed="9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/>
      </right>
      <top/>
      <bottom/>
      <diagonal/>
    </border>
    <border>
      <left style="medium">
        <color theme="0" tint="-0.24994659260841701"/>
      </left>
      <right style="medium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43" fontId="26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" wrapText="1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Continuous" vertical="center"/>
    </xf>
    <xf numFmtId="164" fontId="4" fillId="0" borderId="0" xfId="1" applyNumberFormat="1" applyFont="1" applyFill="1" applyBorder="1" applyAlignment="1" applyProtection="1">
      <alignment horizont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horizontal="center" vertical="center" textRotation="180" wrapText="1"/>
    </xf>
    <xf numFmtId="0" fontId="4" fillId="0" borderId="0" xfId="1" applyFont="1" applyFill="1" applyBorder="1" applyAlignment="1">
      <alignment horizontal="center" vertical="center" textRotation="180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right" vertical="center" wrapText="1"/>
    </xf>
    <xf numFmtId="3" fontId="6" fillId="0" borderId="8" xfId="1" applyNumberFormat="1" applyFont="1" applyFill="1" applyBorder="1" applyAlignment="1" applyProtection="1">
      <alignment horizontal="right" vertical="center" wrapText="1"/>
    </xf>
    <xf numFmtId="0" fontId="4" fillId="3" borderId="0" xfId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0" fontId="4" fillId="0" borderId="0" xfId="3" applyFont="1" applyAlignment="1"/>
    <xf numFmtId="0" fontId="4" fillId="0" borderId="0" xfId="3" applyFont="1" applyFill="1" applyAlignment="1">
      <alignment horizontal="left"/>
    </xf>
    <xf numFmtId="0" fontId="13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/>
    </xf>
    <xf numFmtId="0" fontId="13" fillId="0" borderId="0" xfId="3" applyFont="1" applyAlignment="1">
      <alignment horizontal="centerContinuous" vertical="center" wrapText="1"/>
    </xf>
    <xf numFmtId="0" fontId="13" fillId="0" borderId="0" xfId="3" applyFont="1" applyFill="1" applyAlignment="1">
      <alignment horizontal="left" vertical="center"/>
    </xf>
    <xf numFmtId="0" fontId="19" fillId="0" borderId="0" xfId="3" applyFont="1" applyAlignment="1"/>
    <xf numFmtId="0" fontId="11" fillId="0" borderId="0" xfId="3" applyFont="1" applyAlignment="1"/>
    <xf numFmtId="0" fontId="11" fillId="0" borderId="0" xfId="3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19" fillId="0" borderId="0" xfId="3" applyFont="1" applyAlignment="1">
      <alignment horizontal="left" indent="1"/>
    </xf>
    <xf numFmtId="0" fontId="12" fillId="0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19" fillId="0" borderId="0" xfId="3" applyFont="1" applyFill="1"/>
    <xf numFmtId="0" fontId="19" fillId="0" borderId="0" xfId="3" applyFont="1" applyFill="1" applyAlignment="1">
      <alignment horizontal="left" indent="6"/>
    </xf>
    <xf numFmtId="0" fontId="17" fillId="0" borderId="0" xfId="3" applyFont="1" applyFill="1" applyAlignment="1">
      <alignment horizontal="left" indent="2"/>
    </xf>
    <xf numFmtId="0" fontId="11" fillId="0" borderId="0" xfId="3" applyFont="1" applyFill="1" applyAlignment="1">
      <alignment horizontal="left" indent="2"/>
    </xf>
    <xf numFmtId="0" fontId="17" fillId="0" borderId="0" xfId="3" applyFont="1" applyAlignment="1"/>
    <xf numFmtId="0" fontId="12" fillId="0" borderId="0" xfId="3" applyFont="1" applyAlignment="1">
      <alignment horizontal="left" indent="4"/>
    </xf>
    <xf numFmtId="0" fontId="12" fillId="0" borderId="0" xfId="3" applyFont="1" applyFill="1" applyAlignment="1">
      <alignment horizontal="left" wrapText="1"/>
    </xf>
    <xf numFmtId="0" fontId="19" fillId="0" borderId="0" xfId="3" applyFont="1" applyAlignment="1">
      <alignment horizontal="left" indent="6"/>
    </xf>
    <xf numFmtId="0" fontId="12" fillId="0" borderId="0" xfId="3" applyFont="1" applyAlignment="1">
      <alignment horizontal="left" indent="5"/>
    </xf>
    <xf numFmtId="0" fontId="19" fillId="0" borderId="0" xfId="3" applyFont="1"/>
    <xf numFmtId="0" fontId="11" fillId="0" borderId="0" xfId="3" applyFont="1" applyFill="1" applyAlignment="1"/>
    <xf numFmtId="1" fontId="20" fillId="0" borderId="0" xfId="3" applyNumberFormat="1" applyFont="1"/>
    <xf numFmtId="0" fontId="12" fillId="0" borderId="0" xfId="3" applyFont="1" applyFill="1" applyAlignment="1" applyProtection="1">
      <alignment horizontal="left"/>
      <protection locked="0"/>
    </xf>
    <xf numFmtId="0" fontId="19" fillId="0" borderId="0" xfId="3" applyFont="1" applyAlignment="1">
      <alignment horizontal="left" indent="4"/>
    </xf>
    <xf numFmtId="0" fontId="19" fillId="0" borderId="0" xfId="3" applyFont="1" applyFill="1" applyAlignment="1">
      <alignment horizontal="left" indent="4"/>
    </xf>
    <xf numFmtId="0" fontId="12" fillId="0" borderId="0" xfId="3" applyFont="1" applyFill="1" applyAlignment="1">
      <alignment horizontal="left" indent="4"/>
    </xf>
    <xf numFmtId="0" fontId="17" fillId="0" borderId="0" xfId="3" applyFont="1" applyAlignment="1">
      <alignment horizontal="left" indent="4"/>
    </xf>
    <xf numFmtId="0" fontId="21" fillId="0" borderId="0" xfId="3" applyFont="1" applyFill="1" applyAlignment="1">
      <alignment horizontal="left" indent="6"/>
    </xf>
    <xf numFmtId="0" fontId="4" fillId="0" borderId="0" xfId="3" applyFont="1" applyFill="1" applyAlignment="1"/>
    <xf numFmtId="0" fontId="14" fillId="0" borderId="0" xfId="3" applyFont="1" applyFill="1" applyAlignment="1">
      <alignment horizontal="left" indent="6"/>
    </xf>
    <xf numFmtId="0" fontId="3" fillId="0" borderId="0" xfId="3" applyFont="1" applyAlignment="1"/>
    <xf numFmtId="0" fontId="14" fillId="0" borderId="0" xfId="3" applyFont="1" applyFill="1" applyAlignment="1">
      <alignment horizontal="left" indent="4"/>
    </xf>
    <xf numFmtId="0" fontId="14" fillId="0" borderId="0" xfId="3" applyFont="1" applyAlignment="1">
      <alignment horizontal="left" indent="6"/>
    </xf>
    <xf numFmtId="1" fontId="16" fillId="0" borderId="0" xfId="3" applyNumberFormat="1" applyFont="1" applyFill="1"/>
    <xf numFmtId="0" fontId="14" fillId="0" borderId="0" xfId="3" applyFont="1" applyAlignment="1">
      <alignment horizontal="left" indent="4"/>
    </xf>
    <xf numFmtId="0" fontId="3" fillId="0" borderId="0" xfId="3" applyFont="1" applyFill="1" applyAlignment="1">
      <alignment horizontal="left" indent="2"/>
    </xf>
    <xf numFmtId="0" fontId="4" fillId="0" borderId="0" xfId="3" applyFont="1" applyFill="1" applyAlignment="1">
      <alignment horizontal="left" indent="6"/>
    </xf>
    <xf numFmtId="0" fontId="4" fillId="0" borderId="0" xfId="3" applyFont="1" applyAlignment="1">
      <alignment horizontal="left"/>
    </xf>
    <xf numFmtId="0" fontId="14" fillId="0" borderId="0" xfId="3" applyFont="1" applyFill="1"/>
    <xf numFmtId="0" fontId="9" fillId="0" borderId="0" xfId="3" applyFont="1" applyFill="1" applyAlignment="1">
      <alignment horizontal="left" indent="6"/>
    </xf>
    <xf numFmtId="0" fontId="1" fillId="4" borderId="1" xfId="1" applyFont="1" applyFill="1" applyBorder="1" applyAlignment="1" applyProtection="1">
      <alignment horizontal="center" vertical="center"/>
    </xf>
    <xf numFmtId="0" fontId="23" fillId="0" borderId="0" xfId="3" applyFont="1" applyAlignment="1">
      <alignment horizontal="centerContinuous"/>
    </xf>
    <xf numFmtId="0" fontId="23" fillId="0" borderId="0" xfId="3" applyFont="1" applyFill="1" applyAlignment="1">
      <alignment horizontal="left"/>
    </xf>
    <xf numFmtId="0" fontId="15" fillId="0" borderId="0" xfId="3" applyFont="1" applyAlignment="1">
      <alignment horizontal="centerContinuous" vertical="center" wrapText="1"/>
    </xf>
    <xf numFmtId="0" fontId="23" fillId="0" borderId="0" xfId="3" applyFont="1" applyAlignment="1"/>
    <xf numFmtId="0" fontId="1" fillId="5" borderId="1" xfId="1" applyFont="1" applyFill="1" applyBorder="1" applyAlignment="1" applyProtection="1">
      <alignment horizontal="center" vertical="center"/>
    </xf>
    <xf numFmtId="3" fontId="1" fillId="5" borderId="0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vertical="center" wrapText="1"/>
    </xf>
    <xf numFmtId="3" fontId="1" fillId="5" borderId="12" xfId="1" applyNumberFormat="1" applyFont="1" applyFill="1" applyBorder="1" applyAlignment="1" applyProtection="1">
      <alignment horizontal="left" vertical="center" wrapText="1"/>
    </xf>
    <xf numFmtId="3" fontId="1" fillId="5" borderId="0" xfId="1" applyNumberFormat="1" applyFont="1" applyFill="1" applyBorder="1" applyAlignment="1" applyProtection="1">
      <alignment horizontal="left" vertical="center" wrapText="1" indent="1"/>
    </xf>
    <xf numFmtId="3" fontId="1" fillId="5" borderId="0" xfId="1" applyNumberFormat="1" applyFont="1" applyFill="1" applyBorder="1" applyAlignment="1" applyProtection="1">
      <alignment horizontal="left" vertical="center" wrapText="1" indent="2"/>
    </xf>
    <xf numFmtId="3" fontId="8" fillId="5" borderId="0" xfId="1" applyNumberFormat="1" applyFont="1" applyFill="1" applyBorder="1" applyAlignment="1" applyProtection="1">
      <alignment horizontal="left" vertical="center" wrapText="1"/>
    </xf>
    <xf numFmtId="3" fontId="1" fillId="5" borderId="8" xfId="1" applyNumberFormat="1" applyFont="1" applyFill="1" applyBorder="1" applyAlignment="1" applyProtection="1">
      <alignment horizontal="left" vertical="center" wrapText="1"/>
    </xf>
    <xf numFmtId="0" fontId="22" fillId="5" borderId="23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/>
    </xf>
    <xf numFmtId="0" fontId="18" fillId="6" borderId="0" xfId="3" applyFont="1" applyFill="1" applyAlignment="1">
      <alignment horizontal="left"/>
    </xf>
    <xf numFmtId="166" fontId="3" fillId="0" borderId="0" xfId="1" applyNumberFormat="1" applyFont="1" applyFill="1" applyBorder="1" applyAlignment="1">
      <alignment vertical="center"/>
    </xf>
    <xf numFmtId="44" fontId="3" fillId="0" borderId="0" xfId="1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vertical="center"/>
    </xf>
    <xf numFmtId="168" fontId="3" fillId="0" borderId="0" xfId="1" applyNumberFormat="1" applyFont="1" applyFill="1" applyBorder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 applyProtection="1">
      <alignment horizontal="center" wrapText="1"/>
    </xf>
    <xf numFmtId="4" fontId="4" fillId="0" borderId="0" xfId="1" applyNumberFormat="1" applyFont="1" applyFill="1" applyBorder="1" applyAlignment="1">
      <alignment horizontal="center" wrapText="1"/>
    </xf>
    <xf numFmtId="3" fontId="4" fillId="0" borderId="0" xfId="1" applyNumberFormat="1" applyFont="1" applyFill="1" applyBorder="1" applyAlignment="1">
      <alignment horizontal="left" vertical="center"/>
    </xf>
    <xf numFmtId="43" fontId="4" fillId="0" borderId="0" xfId="4" applyFont="1" applyFill="1" applyBorder="1" applyAlignment="1" applyProtection="1">
      <alignment horizontal="center" wrapText="1"/>
    </xf>
    <xf numFmtId="170" fontId="4" fillId="0" borderId="0" xfId="4" applyNumberFormat="1" applyFont="1" applyFill="1" applyBorder="1" applyAlignment="1" applyProtection="1">
      <alignment horizontal="center" wrapText="1"/>
    </xf>
    <xf numFmtId="43" fontId="3" fillId="0" borderId="0" xfId="4" applyFont="1" applyFill="1" applyBorder="1" applyAlignment="1" applyProtection="1">
      <alignment horizontal="center" vertical="center" textRotation="180" wrapText="1"/>
    </xf>
    <xf numFmtId="3" fontId="27" fillId="0" borderId="0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>
      <alignment vertical="center"/>
    </xf>
    <xf numFmtId="3" fontId="27" fillId="0" borderId="10" xfId="1" applyNumberFormat="1" applyFont="1" applyFill="1" applyBorder="1" applyAlignment="1">
      <alignment vertical="center"/>
    </xf>
    <xf numFmtId="3" fontId="27" fillId="7" borderId="0" xfId="1" applyNumberFormat="1" applyFont="1" applyFill="1" applyBorder="1" applyAlignment="1">
      <alignment vertical="center"/>
    </xf>
    <xf numFmtId="164" fontId="27" fillId="0" borderId="0" xfId="1" applyNumberFormat="1" applyFont="1" applyFill="1" applyBorder="1" applyAlignment="1">
      <alignment vertical="center"/>
    </xf>
    <xf numFmtId="3" fontId="28" fillId="0" borderId="0" xfId="1" applyNumberFormat="1" applyFont="1" applyFill="1" applyBorder="1" applyAlignment="1">
      <alignment vertical="center"/>
    </xf>
    <xf numFmtId="3" fontId="27" fillId="5" borderId="0" xfId="1" applyNumberFormat="1" applyFont="1" applyFill="1" applyBorder="1" applyAlignment="1">
      <alignment vertical="center"/>
    </xf>
    <xf numFmtId="3" fontId="29" fillId="0" borderId="8" xfId="1" applyNumberFormat="1" applyFont="1" applyFill="1" applyBorder="1" applyAlignment="1">
      <alignment vertical="center"/>
    </xf>
    <xf numFmtId="3" fontId="27" fillId="0" borderId="11" xfId="1" applyNumberFormat="1" applyFont="1" applyFill="1" applyBorder="1" applyAlignment="1">
      <alignment vertical="center"/>
    </xf>
    <xf numFmtId="164" fontId="27" fillId="0" borderId="8" xfId="1" applyNumberFormat="1" applyFont="1" applyFill="1" applyBorder="1" applyAlignment="1">
      <alignment vertical="center"/>
    </xf>
    <xf numFmtId="171" fontId="6" fillId="0" borderId="8" xfId="1" applyNumberFormat="1" applyFont="1" applyFill="1" applyBorder="1" applyAlignment="1">
      <alignment vertical="center"/>
    </xf>
    <xf numFmtId="43" fontId="28" fillId="0" borderId="8" xfId="4" applyFont="1" applyFill="1" applyBorder="1" applyAlignment="1">
      <alignment vertical="center"/>
    </xf>
    <xf numFmtId="3" fontId="27" fillId="0" borderId="13" xfId="1" applyNumberFormat="1" applyFont="1" applyFill="1" applyBorder="1" applyAlignment="1">
      <alignment vertical="center"/>
    </xf>
    <xf numFmtId="3" fontId="27" fillId="0" borderId="6" xfId="1" applyNumberFormat="1" applyFont="1" applyFill="1" applyBorder="1" applyAlignment="1">
      <alignment vertical="center"/>
    </xf>
    <xf numFmtId="3" fontId="27" fillId="0" borderId="8" xfId="1" applyNumberFormat="1" applyFont="1" applyFill="1" applyBorder="1" applyAlignment="1" applyProtection="1">
      <alignment horizontal="left" vertical="center"/>
    </xf>
    <xf numFmtId="3" fontId="27" fillId="0" borderId="0" xfId="1" applyNumberFormat="1" applyFont="1" applyFill="1" applyBorder="1" applyAlignment="1" applyProtection="1">
      <alignment horizontal="right" vertical="center"/>
    </xf>
    <xf numFmtId="3" fontId="27" fillId="0" borderId="8" xfId="1" applyNumberFormat="1" applyFont="1" applyFill="1" applyBorder="1" applyAlignment="1" applyProtection="1">
      <alignment horizontal="right" vertical="center"/>
    </xf>
    <xf numFmtId="3" fontId="27" fillId="0" borderId="0" xfId="1" applyNumberFormat="1" applyFont="1" applyFill="1" applyBorder="1" applyAlignment="1" applyProtection="1">
      <alignment horizontal="left" vertical="center"/>
    </xf>
    <xf numFmtId="3" fontId="27" fillId="0" borderId="1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3" fontId="27" fillId="0" borderId="26" xfId="1" applyNumberFormat="1" applyFont="1" applyFill="1" applyBorder="1" applyAlignment="1">
      <alignment vertical="center"/>
    </xf>
    <xf numFmtId="3" fontId="27" fillId="0" borderId="27" xfId="1" applyNumberFormat="1" applyFont="1" applyFill="1" applyBorder="1" applyAlignment="1">
      <alignment vertical="center"/>
    </xf>
    <xf numFmtId="3" fontId="27" fillId="0" borderId="28" xfId="1" applyNumberFormat="1" applyFont="1" applyFill="1" applyBorder="1" applyAlignment="1">
      <alignment vertical="center"/>
    </xf>
    <xf numFmtId="3" fontId="7" fillId="0" borderId="8" xfId="1" applyNumberFormat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>
      <alignment vertical="center"/>
    </xf>
    <xf numFmtId="3" fontId="1" fillId="5" borderId="26" xfId="1" applyNumberFormat="1" applyFont="1" applyFill="1" applyBorder="1" applyAlignment="1" applyProtection="1">
      <alignment horizontal="left" vertical="center"/>
    </xf>
    <xf numFmtId="3" fontId="1" fillId="5" borderId="13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indent="1"/>
    </xf>
    <xf numFmtId="3" fontId="1" fillId="5" borderId="6" xfId="1" applyNumberFormat="1" applyFont="1" applyFill="1" applyBorder="1" applyAlignment="1" applyProtection="1">
      <alignment horizontal="left" vertical="center" wrapText="1" indent="1"/>
    </xf>
    <xf numFmtId="3" fontId="1" fillId="5" borderId="27" xfId="1" applyNumberFormat="1" applyFont="1" applyFill="1" applyBorder="1" applyAlignment="1" applyProtection="1">
      <alignment horizontal="left" vertical="center"/>
    </xf>
    <xf numFmtId="3" fontId="1" fillId="5" borderId="6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 applyProtection="1">
      <alignment horizontal="left" vertical="center" wrapText="1"/>
    </xf>
    <xf numFmtId="3" fontId="1" fillId="5" borderId="29" xfId="1" applyNumberFormat="1" applyFont="1" applyFill="1" applyBorder="1" applyAlignment="1" applyProtection="1">
      <alignment horizontal="left" vertical="center"/>
    </xf>
    <xf numFmtId="3" fontId="1" fillId="5" borderId="30" xfId="1" applyNumberFormat="1" applyFont="1" applyFill="1" applyBorder="1" applyAlignment="1" applyProtection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/>
    </xf>
    <xf numFmtId="3" fontId="1" fillId="5" borderId="6" xfId="1" applyNumberFormat="1" applyFont="1" applyFill="1" applyBorder="1" applyAlignment="1">
      <alignment horizontal="left" vertical="center" wrapText="1"/>
    </xf>
    <xf numFmtId="3" fontId="1" fillId="5" borderId="29" xfId="1" applyNumberFormat="1" applyFont="1" applyFill="1" applyBorder="1" applyAlignment="1">
      <alignment horizontal="left" vertical="center"/>
    </xf>
    <xf numFmtId="3" fontId="1" fillId="5" borderId="30" xfId="1" applyNumberFormat="1" applyFont="1" applyFill="1" applyBorder="1" applyAlignment="1">
      <alignment horizontal="left" vertical="center" wrapText="1"/>
    </xf>
    <xf numFmtId="3" fontId="1" fillId="5" borderId="27" xfId="1" applyNumberFormat="1" applyFont="1" applyFill="1" applyBorder="1" applyAlignment="1">
      <alignment horizontal="left" vertical="center" indent="1"/>
    </xf>
    <xf numFmtId="3" fontId="1" fillId="5" borderId="6" xfId="1" applyNumberFormat="1" applyFont="1" applyFill="1" applyBorder="1" applyAlignment="1" applyProtection="1">
      <alignment vertical="center" wrapText="1"/>
    </xf>
    <xf numFmtId="3" fontId="1" fillId="5" borderId="31" xfId="1" applyNumberFormat="1" applyFont="1" applyFill="1" applyBorder="1" applyAlignment="1" applyProtection="1">
      <alignment horizontal="left" vertical="center"/>
    </xf>
    <xf numFmtId="3" fontId="1" fillId="5" borderId="4" xfId="1" applyNumberFormat="1" applyFont="1" applyFill="1" applyBorder="1" applyAlignment="1" applyProtection="1">
      <alignment horizontal="left" vertical="center" wrapText="1"/>
    </xf>
    <xf numFmtId="3" fontId="1" fillId="5" borderId="28" xfId="1" applyNumberFormat="1" applyFont="1" applyFill="1" applyBorder="1" applyAlignment="1" applyProtection="1">
      <alignment horizontal="left" vertical="center"/>
    </xf>
    <xf numFmtId="3" fontId="1" fillId="5" borderId="11" xfId="1" applyNumberFormat="1" applyFont="1" applyFill="1" applyBorder="1" applyAlignment="1" applyProtection="1">
      <alignment horizontal="left" vertical="center" wrapText="1"/>
    </xf>
    <xf numFmtId="3" fontId="30" fillId="5" borderId="27" xfId="1" applyNumberFormat="1" applyFont="1" applyFill="1" applyBorder="1" applyAlignment="1" applyProtection="1">
      <alignment horizontal="left" vertical="center" indent="1"/>
    </xf>
    <xf numFmtId="3" fontId="30" fillId="5" borderId="6" xfId="1" applyNumberFormat="1" applyFont="1" applyFill="1" applyBorder="1" applyAlignment="1" applyProtection="1">
      <alignment horizontal="left" vertical="center" wrapText="1" indent="1"/>
    </xf>
    <xf numFmtId="3" fontId="4" fillId="0" borderId="32" xfId="1" applyNumberFormat="1" applyFont="1" applyFill="1" applyBorder="1" applyAlignment="1">
      <alignment vertical="center"/>
    </xf>
    <xf numFmtId="3" fontId="3" fillId="0" borderId="32" xfId="1" applyNumberFormat="1" applyFont="1" applyFill="1" applyBorder="1" applyAlignment="1">
      <alignment vertical="center"/>
    </xf>
    <xf numFmtId="0" fontId="3" fillId="2" borderId="5" xfId="1" applyFont="1" applyFill="1" applyBorder="1" applyAlignment="1" applyProtection="1">
      <alignment horizontal="center" vertical="center" textRotation="180" wrapText="1"/>
    </xf>
    <xf numFmtId="0" fontId="3" fillId="2" borderId="7" xfId="1" applyFont="1" applyFill="1" applyBorder="1" applyAlignment="1" applyProtection="1">
      <alignment horizontal="center" vertical="center" textRotation="180" wrapText="1"/>
    </xf>
    <xf numFmtId="0" fontId="3" fillId="2" borderId="9" xfId="1" applyFont="1" applyFill="1" applyBorder="1" applyAlignment="1" applyProtection="1">
      <alignment horizontal="center" vertical="center" textRotation="180" wrapText="1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" fillId="5" borderId="1" xfId="1" applyFont="1" applyFill="1" applyBorder="1" applyAlignment="1" applyProtection="1">
      <alignment horizontal="center" vertical="center" wrapText="1"/>
    </xf>
    <xf numFmtId="0" fontId="1" fillId="5" borderId="2" xfId="1" applyFont="1" applyFill="1" applyBorder="1" applyAlignment="1" applyProtection="1">
      <alignment horizontal="center" vertical="center" wrapText="1"/>
    </xf>
    <xf numFmtId="0" fontId="1" fillId="5" borderId="3" xfId="1" applyFont="1" applyFill="1" applyBorder="1" applyAlignment="1" applyProtection="1">
      <alignment horizontal="center" vertical="center" wrapText="1"/>
    </xf>
    <xf numFmtId="0" fontId="1" fillId="4" borderId="2" xfId="1" applyFont="1" applyFill="1" applyBorder="1" applyAlignment="1" applyProtection="1">
      <alignment horizontal="center" vertical="center" wrapText="1"/>
    </xf>
    <xf numFmtId="0" fontId="1" fillId="4" borderId="3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4" fillId="2" borderId="11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3" fillId="2" borderId="11" xfId="1" applyFont="1" applyFill="1" applyBorder="1" applyAlignment="1" applyProtection="1">
      <alignment horizontal="center" vertical="center" textRotation="90" wrapText="1"/>
    </xf>
    <xf numFmtId="0" fontId="3" fillId="2" borderId="13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9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180" wrapText="1"/>
    </xf>
    <xf numFmtId="0" fontId="3" fillId="2" borderId="7" xfId="1" applyFont="1" applyFill="1" applyBorder="1" applyAlignment="1">
      <alignment horizontal="center" vertical="center" textRotation="180" wrapText="1"/>
    </xf>
    <xf numFmtId="0" fontId="3" fillId="2" borderId="9" xfId="1" applyFont="1" applyFill="1" applyBorder="1" applyAlignment="1">
      <alignment horizontal="center" vertical="center" textRotation="180" wrapText="1"/>
    </xf>
    <xf numFmtId="0" fontId="4" fillId="2" borderId="5" xfId="1" applyFont="1" applyFill="1" applyBorder="1" applyAlignment="1">
      <alignment horizontal="center" vertical="center" textRotation="180" wrapText="1"/>
    </xf>
    <xf numFmtId="0" fontId="4" fillId="2" borderId="7" xfId="1" applyFont="1" applyFill="1" applyBorder="1" applyAlignment="1">
      <alignment horizontal="center" vertical="center" textRotation="180" wrapText="1"/>
    </xf>
    <xf numFmtId="0" fontId="4" fillId="2" borderId="9" xfId="1" applyFont="1" applyFill="1" applyBorder="1" applyAlignment="1">
      <alignment horizontal="center" vertical="center" textRotation="180" wrapText="1"/>
    </xf>
    <xf numFmtId="0" fontId="3" fillId="2" borderId="14" xfId="1" applyFont="1" applyFill="1" applyBorder="1" applyAlignment="1" applyProtection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3" fontId="1" fillId="5" borderId="24" xfId="0" applyNumberFormat="1" applyFont="1" applyFill="1" applyBorder="1" applyAlignment="1">
      <alignment horizontal="center" vertical="center" wrapText="1"/>
    </xf>
    <xf numFmtId="3" fontId="1" fillId="5" borderId="25" xfId="0" applyNumberFormat="1" applyFont="1" applyFill="1" applyBorder="1" applyAlignment="1">
      <alignment horizontal="center" vertical="center" wrapText="1"/>
    </xf>
    <xf numFmtId="0" fontId="18" fillId="5" borderId="15" xfId="3" applyFont="1" applyFill="1" applyBorder="1" applyAlignment="1">
      <alignment horizontal="center"/>
    </xf>
    <xf numFmtId="0" fontId="18" fillId="5" borderId="16" xfId="3" applyFont="1" applyFill="1" applyBorder="1" applyAlignment="1">
      <alignment horizontal="center"/>
    </xf>
    <xf numFmtId="0" fontId="18" fillId="5" borderId="17" xfId="3" applyFont="1" applyFill="1" applyBorder="1" applyAlignment="1">
      <alignment horizontal="center"/>
    </xf>
    <xf numFmtId="0" fontId="18" fillId="5" borderId="18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9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 wrapText="1"/>
    </xf>
    <xf numFmtId="0" fontId="18" fillId="5" borderId="20" xfId="3" applyFont="1" applyFill="1" applyBorder="1" applyAlignment="1">
      <alignment horizontal="center"/>
    </xf>
    <xf numFmtId="0" fontId="18" fillId="5" borderId="21" xfId="3" applyFont="1" applyFill="1" applyBorder="1" applyAlignment="1">
      <alignment horizontal="center"/>
    </xf>
    <xf numFmtId="0" fontId="18" fillId="5" borderId="22" xfId="3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3 2" xfId="3"/>
  </cellStyles>
  <dxfs count="7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100853</xdr:colOff>
      <xdr:row>0</xdr:row>
      <xdr:rowOff>89646</xdr:rowOff>
    </xdr:from>
    <xdr:ext cx="2752725" cy="1085850"/>
    <xdr:pic>
      <xdr:nvPicPr>
        <xdr:cNvPr id="2" name="1 Imagen" descr="Descripción: Descripción: logoBCCR-sombr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89646"/>
          <a:ext cx="2752725" cy="10858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2211916</xdr:colOff>
      <xdr:row>4</xdr:row>
      <xdr:rowOff>14286</xdr:rowOff>
    </xdr:from>
    <xdr:to>
      <xdr:col>9</xdr:col>
      <xdr:colOff>2209800</xdr:colOff>
      <xdr:row>5</xdr:row>
      <xdr:rowOff>31751</xdr:rowOff>
    </xdr:to>
    <xdr:grpSp>
      <xdr:nvGrpSpPr>
        <xdr:cNvPr id="2" name="25 Grupo"/>
        <xdr:cNvGrpSpPr/>
      </xdr:nvGrpSpPr>
      <xdr:grpSpPr>
        <a:xfrm>
          <a:off x="2497666" y="1562099"/>
          <a:ext cx="26453572" cy="708027"/>
          <a:chOff x="1165700" y="1752599"/>
          <a:chExt cx="10954706" cy="714359"/>
        </a:xfrm>
      </xdr:grpSpPr>
      <xdr:grpSp>
        <xdr:nvGrpSpPr>
          <xdr:cNvPr id="3" name="13 Grupo"/>
          <xdr:cNvGrpSpPr/>
        </xdr:nvGrpSpPr>
        <xdr:grpSpPr>
          <a:xfrm>
            <a:off x="1165700" y="2012198"/>
            <a:ext cx="10954706" cy="454760"/>
            <a:chOff x="1165700" y="2012198"/>
            <a:chExt cx="10954706" cy="454760"/>
          </a:xfrm>
        </xdr:grpSpPr>
        <xdr:cxnSp macro="">
          <xdr:nvCxnSpPr>
            <xdr:cNvPr id="5" name="2 Conector recto"/>
            <xdr:cNvCxnSpPr/>
          </xdr:nvCxnSpPr>
          <xdr:spPr>
            <a:xfrm flipV="1">
              <a:off x="1166656" y="2024141"/>
              <a:ext cx="10953750" cy="19049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5 Conector recto de flecha"/>
            <xdr:cNvCxnSpPr/>
          </xdr:nvCxnSpPr>
          <xdr:spPr>
            <a:xfrm>
              <a:off x="1165700" y="2034014"/>
              <a:ext cx="5613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9 Conector recto de flecha"/>
            <xdr:cNvCxnSpPr/>
          </xdr:nvCxnSpPr>
          <xdr:spPr>
            <a:xfrm>
              <a:off x="4780226" y="2044573"/>
              <a:ext cx="0" cy="380146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10 Conector recto de flecha"/>
            <xdr:cNvCxnSpPr/>
          </xdr:nvCxnSpPr>
          <xdr:spPr>
            <a:xfrm>
              <a:off x="7710012" y="2034014"/>
              <a:ext cx="0" cy="411824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 de flecha"/>
            <xdr:cNvCxnSpPr/>
          </xdr:nvCxnSpPr>
          <xdr:spPr>
            <a:xfrm>
              <a:off x="9582151" y="2038350"/>
              <a:ext cx="2475" cy="428608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10" name="12 Conector recto de flecha"/>
            <xdr:cNvCxnSpPr/>
          </xdr:nvCxnSpPr>
          <xdr:spPr>
            <a:xfrm flipH="1">
              <a:off x="12110303" y="2012198"/>
              <a:ext cx="579" cy="444200"/>
            </a:xfrm>
            <a:prstGeom prst="straightConnector1">
              <a:avLst/>
            </a:prstGeom>
            <a:ln w="25400">
              <a:solidFill>
                <a:schemeClr val="tx1"/>
              </a:solidFill>
              <a:tailEnd type="arrow"/>
            </a:ln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</xdr:cxnSp>
      </xdr:grpSp>
      <xdr:cxnSp macro="">
        <xdr:nvCxnSpPr>
          <xdr:cNvPr id="4" name="24 Conector recto"/>
          <xdr:cNvCxnSpPr/>
        </xdr:nvCxnSpPr>
        <xdr:spPr>
          <a:xfrm rot="5400000">
            <a:off x="6738938" y="1871662"/>
            <a:ext cx="238125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222817</xdr:colOff>
      <xdr:row>2</xdr:row>
      <xdr:rowOff>81643</xdr:rowOff>
    </xdr:from>
    <xdr:to>
      <xdr:col>13</xdr:col>
      <xdr:colOff>0</xdr:colOff>
      <xdr:row>2</xdr:row>
      <xdr:rowOff>83723</xdr:rowOff>
    </xdr:to>
    <xdr:cxnSp macro="">
      <xdr:nvCxnSpPr>
        <xdr:cNvPr id="11" name="29 Conector recto de flecha"/>
        <xdr:cNvCxnSpPr/>
      </xdr:nvCxnSpPr>
      <xdr:spPr>
        <a:xfrm flipV="1">
          <a:off x="28473967" y="1072243"/>
          <a:ext cx="796358" cy="2080"/>
        </a:xfrm>
        <a:prstGeom prst="straightConnector1">
          <a:avLst/>
        </a:prstGeom>
        <a:noFill/>
        <a:ln w="25400" cap="flat" cmpd="sng" algn="ctr">
          <a:solidFill>
            <a:schemeClr val="tx1"/>
          </a:solidFill>
          <a:prstDash val="solid"/>
          <a:tailEnd type="arrow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9"/>
  <sheetViews>
    <sheetView showGridLines="0" tabSelected="1" zoomScale="85" zoomScaleNormal="85" workbookViewId="0">
      <selection activeCell="AV136" sqref="AV136"/>
    </sheetView>
  </sheetViews>
  <sheetFormatPr baseColWidth="10" defaultColWidth="0" defaultRowHeight="15" outlineLevelCol="1" x14ac:dyDescent="0.25"/>
  <cols>
    <col min="1" max="1" width="21.5703125" style="28" customWidth="1"/>
    <col min="2" max="2" width="14" style="28" customWidth="1"/>
    <col min="3" max="4" width="13.7109375" style="28" customWidth="1"/>
    <col min="5" max="5" width="14.7109375" style="28" customWidth="1"/>
    <col min="6" max="6" width="13.7109375" style="28" customWidth="1"/>
    <col min="7" max="7" width="14.7109375" style="28" customWidth="1"/>
    <col min="8" max="8" width="13.7109375" style="28" customWidth="1"/>
    <col min="9" max="13" width="13.7109375" style="28" hidden="1" customWidth="1" outlineLevel="1"/>
    <col min="14" max="14" width="13.7109375" style="28" customWidth="1" collapsed="1"/>
    <col min="15" max="22" width="13.7109375" style="28" hidden="1" customWidth="1" outlineLevel="1"/>
    <col min="23" max="23" width="13.7109375" style="28" customWidth="1" collapsed="1"/>
    <col min="24" max="25" width="12.7109375" style="28" hidden="1" customWidth="1" outlineLevel="1"/>
    <col min="26" max="26" width="10.7109375" style="28" customWidth="1" collapsed="1"/>
    <col min="27" max="27" width="40" style="28" customWidth="1"/>
    <col min="28" max="28" width="17.140625" style="28" hidden="1" customWidth="1" outlineLevel="1"/>
    <col min="29" max="29" width="17.7109375" style="28" hidden="1" customWidth="1" outlineLevel="1"/>
    <col min="30" max="30" width="13.7109375" style="28" customWidth="1" collapsed="1"/>
    <col min="31" max="38" width="13.7109375" style="28" hidden="1" customWidth="1" outlineLevel="1"/>
    <col min="39" max="39" width="13.7109375" style="28" customWidth="1" collapsed="1"/>
    <col min="40" max="44" width="13.7109375" style="28" hidden="1" customWidth="1" outlineLevel="1"/>
    <col min="45" max="45" width="13.7109375" style="28" customWidth="1" collapsed="1"/>
    <col min="46" max="47" width="13.7109375" style="28" customWidth="1"/>
    <col min="48" max="48" width="14.85546875" style="28" customWidth="1"/>
    <col min="49" max="51" width="13.7109375" style="28" customWidth="1"/>
    <col min="52" max="52" width="22.5703125" style="28" customWidth="1"/>
    <col min="53" max="53" width="5.42578125" style="3" bestFit="1" customWidth="1"/>
    <col min="54" max="55" width="19.85546875" style="2" customWidth="1"/>
    <col min="56" max="56" width="13.28515625" style="3" customWidth="1"/>
    <col min="57" max="61" width="0" style="28" hidden="1" customWidth="1"/>
    <col min="62" max="16384" width="11.42578125" style="28" hidden="1"/>
  </cols>
  <sheetData>
    <row r="1" spans="1:55" s="3" customFormat="1" ht="18.75" x14ac:dyDescent="0.25">
      <c r="A1" s="151" t="s">
        <v>326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"/>
      <c r="BB1" s="2"/>
      <c r="BC1" s="2"/>
    </row>
    <row r="2" spans="1:55" s="3" customFormat="1" ht="18.75" x14ac:dyDescent="0.2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4"/>
      <c r="BB2" s="5"/>
      <c r="BC2" s="5"/>
    </row>
    <row r="3" spans="1:55" s="3" customFormat="1" ht="15.75" x14ac:dyDescent="0.25">
      <c r="A3" s="153" t="s">
        <v>329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4"/>
      <c r="BB3" s="5"/>
      <c r="BC3" s="5"/>
    </row>
    <row r="4" spans="1:55" s="3" customFormat="1" ht="15.75" x14ac:dyDescent="0.25">
      <c r="A4" s="153" t="s">
        <v>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4"/>
      <c r="BB4" s="5"/>
      <c r="BC4" s="5"/>
    </row>
    <row r="5" spans="1:55" s="3" customFormat="1" x14ac:dyDescent="0.25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AA5" s="7"/>
      <c r="AB5" s="6"/>
      <c r="AM5" s="7"/>
      <c r="AN5" s="7"/>
      <c r="AO5" s="7"/>
      <c r="AP5" s="7"/>
      <c r="AQ5" s="7"/>
      <c r="AR5" s="7"/>
      <c r="AS5" s="96">
        <f>+AS32+AS34+AS33</f>
        <v>0</v>
      </c>
      <c r="AT5" s="7"/>
      <c r="AU5" s="7"/>
      <c r="AV5" s="7"/>
      <c r="AW5" s="7"/>
      <c r="AX5" s="7"/>
      <c r="AY5" s="7"/>
      <c r="AZ5" s="8" t="s">
        <v>2</v>
      </c>
      <c r="BA5" s="7"/>
      <c r="BB5" s="2"/>
      <c r="BC5" s="2"/>
    </row>
    <row r="6" spans="1:55" s="3" customFormat="1" ht="15.75" thickBot="1" x14ac:dyDescent="0.3">
      <c r="A6" s="6" t="s">
        <v>3</v>
      </c>
      <c r="AB6" s="6"/>
      <c r="AZ6" s="8" t="s">
        <v>4</v>
      </c>
      <c r="BB6" s="2"/>
      <c r="BC6" s="2"/>
    </row>
    <row r="7" spans="1:55" ht="15" customHeight="1" x14ac:dyDescent="0.25">
      <c r="A7" s="154" t="s">
        <v>5</v>
      </c>
      <c r="B7" s="154" t="s">
        <v>6</v>
      </c>
      <c r="C7" s="154" t="s">
        <v>7</v>
      </c>
      <c r="D7" s="78" t="s">
        <v>8</v>
      </c>
      <c r="E7" s="78" t="s">
        <v>9</v>
      </c>
      <c r="F7" s="78" t="s">
        <v>10</v>
      </c>
      <c r="G7" s="78" t="s">
        <v>11</v>
      </c>
      <c r="H7" s="78" t="s">
        <v>12</v>
      </c>
      <c r="I7" s="73" t="s">
        <v>13</v>
      </c>
      <c r="J7" s="73" t="s">
        <v>14</v>
      </c>
      <c r="K7" s="73" t="s">
        <v>15</v>
      </c>
      <c r="L7" s="73" t="s">
        <v>16</v>
      </c>
      <c r="M7" s="73" t="s">
        <v>17</v>
      </c>
      <c r="N7" s="78" t="s">
        <v>18</v>
      </c>
      <c r="O7" s="73" t="s">
        <v>19</v>
      </c>
      <c r="P7" s="73" t="s">
        <v>20</v>
      </c>
      <c r="Q7" s="73" t="s">
        <v>21</v>
      </c>
      <c r="R7" s="73" t="s">
        <v>22</v>
      </c>
      <c r="S7" s="73" t="s">
        <v>23</v>
      </c>
      <c r="T7" s="73" t="s">
        <v>24</v>
      </c>
      <c r="U7" s="73" t="s">
        <v>25</v>
      </c>
      <c r="V7" s="73" t="s">
        <v>26</v>
      </c>
      <c r="W7" s="78" t="s">
        <v>27</v>
      </c>
      <c r="X7" s="73" t="s">
        <v>28</v>
      </c>
      <c r="Y7" s="73" t="s">
        <v>29</v>
      </c>
      <c r="Z7" s="154" t="s">
        <v>30</v>
      </c>
      <c r="AA7" s="154" t="s">
        <v>31</v>
      </c>
      <c r="AB7" s="73" t="s">
        <v>29</v>
      </c>
      <c r="AC7" s="73" t="s">
        <v>28</v>
      </c>
      <c r="AD7" s="78" t="s">
        <v>27</v>
      </c>
      <c r="AE7" s="73" t="s">
        <v>26</v>
      </c>
      <c r="AF7" s="73" t="s">
        <v>25</v>
      </c>
      <c r="AG7" s="73" t="s">
        <v>24</v>
      </c>
      <c r="AH7" s="73" t="s">
        <v>23</v>
      </c>
      <c r="AI7" s="73" t="s">
        <v>22</v>
      </c>
      <c r="AJ7" s="73" t="s">
        <v>21</v>
      </c>
      <c r="AK7" s="73" t="s">
        <v>20</v>
      </c>
      <c r="AL7" s="73" t="s">
        <v>19</v>
      </c>
      <c r="AM7" s="78" t="s">
        <v>18</v>
      </c>
      <c r="AN7" s="73" t="s">
        <v>17</v>
      </c>
      <c r="AO7" s="73" t="s">
        <v>16</v>
      </c>
      <c r="AP7" s="73" t="s">
        <v>15</v>
      </c>
      <c r="AQ7" s="73" t="s">
        <v>14</v>
      </c>
      <c r="AR7" s="73" t="s">
        <v>330</v>
      </c>
      <c r="AS7" s="78" t="s">
        <v>33</v>
      </c>
      <c r="AT7" s="78" t="s">
        <v>11</v>
      </c>
      <c r="AU7" s="78" t="s">
        <v>10</v>
      </c>
      <c r="AV7" s="78" t="s">
        <v>9</v>
      </c>
      <c r="AW7" s="78" t="s">
        <v>8</v>
      </c>
      <c r="AX7" s="154" t="s">
        <v>34</v>
      </c>
      <c r="AY7" s="154" t="s">
        <v>6</v>
      </c>
      <c r="AZ7" s="154" t="s">
        <v>5</v>
      </c>
      <c r="BA7" s="9"/>
      <c r="BB7" s="5"/>
      <c r="BC7" s="5"/>
    </row>
    <row r="8" spans="1:55" ht="15" customHeight="1" x14ac:dyDescent="0.25">
      <c r="A8" s="155"/>
      <c r="B8" s="155"/>
      <c r="C8" s="155"/>
      <c r="D8" s="155" t="s">
        <v>35</v>
      </c>
      <c r="E8" s="155" t="s">
        <v>36</v>
      </c>
      <c r="F8" s="155" t="s">
        <v>37</v>
      </c>
      <c r="G8" s="155" t="s">
        <v>38</v>
      </c>
      <c r="H8" s="155" t="s">
        <v>39</v>
      </c>
      <c r="I8" s="157" t="s">
        <v>40</v>
      </c>
      <c r="J8" s="157" t="s">
        <v>41</v>
      </c>
      <c r="K8" s="157" t="s">
        <v>42</v>
      </c>
      <c r="L8" s="157" t="s">
        <v>43</v>
      </c>
      <c r="M8" s="157" t="s">
        <v>44</v>
      </c>
      <c r="N8" s="155" t="s">
        <v>45</v>
      </c>
      <c r="O8" s="157" t="s">
        <v>46</v>
      </c>
      <c r="P8" s="157" t="s">
        <v>47</v>
      </c>
      <c r="Q8" s="157" t="s">
        <v>48</v>
      </c>
      <c r="R8" s="157" t="s">
        <v>49</v>
      </c>
      <c r="S8" s="157" t="s">
        <v>50</v>
      </c>
      <c r="T8" s="157" t="s">
        <v>51</v>
      </c>
      <c r="U8" s="157" t="s">
        <v>52</v>
      </c>
      <c r="V8" s="157" t="s">
        <v>53</v>
      </c>
      <c r="W8" s="155" t="s">
        <v>54</v>
      </c>
      <c r="X8" s="157" t="s">
        <v>55</v>
      </c>
      <c r="Y8" s="157" t="s">
        <v>56</v>
      </c>
      <c r="Z8" s="155"/>
      <c r="AA8" s="155"/>
      <c r="AB8" s="157" t="s">
        <v>56</v>
      </c>
      <c r="AC8" s="157" t="s">
        <v>55</v>
      </c>
      <c r="AD8" s="155" t="s">
        <v>54</v>
      </c>
      <c r="AE8" s="157" t="s">
        <v>53</v>
      </c>
      <c r="AF8" s="157" t="s">
        <v>52</v>
      </c>
      <c r="AG8" s="157" t="s">
        <v>51</v>
      </c>
      <c r="AH8" s="157" t="s">
        <v>50</v>
      </c>
      <c r="AI8" s="157" t="s">
        <v>49</v>
      </c>
      <c r="AJ8" s="157" t="s">
        <v>48</v>
      </c>
      <c r="AK8" s="157" t="s">
        <v>47</v>
      </c>
      <c r="AL8" s="157" t="s">
        <v>46</v>
      </c>
      <c r="AM8" s="155" t="s">
        <v>45</v>
      </c>
      <c r="AN8" s="157" t="s">
        <v>44</v>
      </c>
      <c r="AO8" s="157" t="s">
        <v>43</v>
      </c>
      <c r="AP8" s="157" t="s">
        <v>42</v>
      </c>
      <c r="AQ8" s="157" t="s">
        <v>41</v>
      </c>
      <c r="AR8" s="157" t="s">
        <v>40</v>
      </c>
      <c r="AS8" s="155" t="s">
        <v>39</v>
      </c>
      <c r="AT8" s="155" t="s">
        <v>38</v>
      </c>
      <c r="AU8" s="155" t="s">
        <v>37</v>
      </c>
      <c r="AV8" s="155" t="s">
        <v>36</v>
      </c>
      <c r="AW8" s="155" t="s">
        <v>35</v>
      </c>
      <c r="AX8" s="155"/>
      <c r="AY8" s="155"/>
      <c r="AZ8" s="155"/>
      <c r="BA8" s="10"/>
    </row>
    <row r="9" spans="1:55" x14ac:dyDescent="0.25">
      <c r="A9" s="155"/>
      <c r="B9" s="155"/>
      <c r="C9" s="155"/>
      <c r="D9" s="155"/>
      <c r="E9" s="155"/>
      <c r="F9" s="155"/>
      <c r="G9" s="155"/>
      <c r="H9" s="155"/>
      <c r="I9" s="157"/>
      <c r="J9" s="157"/>
      <c r="K9" s="157"/>
      <c r="L9" s="157"/>
      <c r="M9" s="157"/>
      <c r="N9" s="155"/>
      <c r="O9" s="157"/>
      <c r="P9" s="157"/>
      <c r="Q9" s="157"/>
      <c r="R9" s="157"/>
      <c r="S9" s="157"/>
      <c r="T9" s="157"/>
      <c r="U9" s="157"/>
      <c r="V9" s="157"/>
      <c r="W9" s="155"/>
      <c r="X9" s="157"/>
      <c r="Y9" s="157"/>
      <c r="Z9" s="155"/>
      <c r="AA9" s="155"/>
      <c r="AB9" s="157"/>
      <c r="AC9" s="157"/>
      <c r="AD9" s="155"/>
      <c r="AE9" s="157"/>
      <c r="AF9" s="157"/>
      <c r="AG9" s="157"/>
      <c r="AH9" s="157"/>
      <c r="AI9" s="157"/>
      <c r="AJ9" s="157"/>
      <c r="AK9" s="157"/>
      <c r="AL9" s="157"/>
      <c r="AM9" s="155"/>
      <c r="AN9" s="157"/>
      <c r="AO9" s="157"/>
      <c r="AP9" s="157"/>
      <c r="AQ9" s="157"/>
      <c r="AR9" s="157"/>
      <c r="AS9" s="155"/>
      <c r="AT9" s="155"/>
      <c r="AU9" s="155"/>
      <c r="AV9" s="155"/>
      <c r="AW9" s="155"/>
      <c r="AX9" s="155"/>
      <c r="AY9" s="155"/>
      <c r="AZ9" s="155"/>
      <c r="BA9" s="10"/>
    </row>
    <row r="10" spans="1:55" x14ac:dyDescent="0.25">
      <c r="A10" s="155"/>
      <c r="B10" s="155"/>
      <c r="C10" s="155"/>
      <c r="D10" s="155"/>
      <c r="E10" s="155"/>
      <c r="F10" s="155"/>
      <c r="G10" s="155"/>
      <c r="H10" s="155"/>
      <c r="I10" s="157"/>
      <c r="J10" s="157"/>
      <c r="K10" s="157"/>
      <c r="L10" s="157"/>
      <c r="M10" s="157"/>
      <c r="N10" s="155"/>
      <c r="O10" s="157"/>
      <c r="P10" s="157"/>
      <c r="Q10" s="157"/>
      <c r="R10" s="157"/>
      <c r="S10" s="157"/>
      <c r="T10" s="157"/>
      <c r="U10" s="157"/>
      <c r="V10" s="157"/>
      <c r="W10" s="155"/>
      <c r="X10" s="157"/>
      <c r="Y10" s="157"/>
      <c r="Z10" s="155"/>
      <c r="AA10" s="155"/>
      <c r="AB10" s="157"/>
      <c r="AC10" s="157"/>
      <c r="AD10" s="155"/>
      <c r="AE10" s="157"/>
      <c r="AF10" s="157"/>
      <c r="AG10" s="157"/>
      <c r="AH10" s="157"/>
      <c r="AI10" s="157"/>
      <c r="AJ10" s="157"/>
      <c r="AK10" s="157"/>
      <c r="AL10" s="157"/>
      <c r="AM10" s="155"/>
      <c r="AN10" s="157"/>
      <c r="AO10" s="157"/>
      <c r="AP10" s="157"/>
      <c r="AQ10" s="157"/>
      <c r="AR10" s="157"/>
      <c r="AS10" s="155"/>
      <c r="AT10" s="155"/>
      <c r="AU10" s="155"/>
      <c r="AV10" s="155"/>
      <c r="AW10" s="155"/>
      <c r="AX10" s="155"/>
      <c r="AY10" s="155"/>
      <c r="AZ10" s="155"/>
      <c r="BA10" s="10"/>
      <c r="BB10" s="11"/>
      <c r="BC10" s="11"/>
    </row>
    <row r="11" spans="1:55" ht="15.75" thickBot="1" x14ac:dyDescent="0.3">
      <c r="A11" s="156"/>
      <c r="B11" s="156"/>
      <c r="C11" s="156"/>
      <c r="D11" s="156"/>
      <c r="E11" s="156"/>
      <c r="F11" s="156"/>
      <c r="G11" s="156"/>
      <c r="H11" s="156"/>
      <c r="I11" s="158"/>
      <c r="J11" s="158"/>
      <c r="K11" s="158"/>
      <c r="L11" s="158"/>
      <c r="M11" s="158"/>
      <c r="N11" s="156"/>
      <c r="O11" s="158"/>
      <c r="P11" s="158"/>
      <c r="Q11" s="158"/>
      <c r="R11" s="158"/>
      <c r="S11" s="158"/>
      <c r="T11" s="158"/>
      <c r="U11" s="158"/>
      <c r="V11" s="158"/>
      <c r="W11" s="156"/>
      <c r="X11" s="158"/>
      <c r="Y11" s="158"/>
      <c r="Z11" s="155"/>
      <c r="AA11" s="155"/>
      <c r="AB11" s="158"/>
      <c r="AC11" s="158"/>
      <c r="AD11" s="156"/>
      <c r="AE11" s="158"/>
      <c r="AF11" s="158"/>
      <c r="AG11" s="158"/>
      <c r="AH11" s="158"/>
      <c r="AI11" s="158"/>
      <c r="AJ11" s="158"/>
      <c r="AK11" s="158"/>
      <c r="AL11" s="158"/>
      <c r="AM11" s="156"/>
      <c r="AN11" s="158"/>
      <c r="AO11" s="158"/>
      <c r="AP11" s="158"/>
      <c r="AQ11" s="158"/>
      <c r="AR11" s="158"/>
      <c r="AS11" s="156"/>
      <c r="AT11" s="156"/>
      <c r="AU11" s="156"/>
      <c r="AV11" s="156"/>
      <c r="AW11" s="156"/>
      <c r="AX11" s="156"/>
      <c r="AY11" s="156"/>
      <c r="AZ11" s="155"/>
      <c r="BA11" s="10"/>
    </row>
    <row r="12" spans="1:55" ht="15" customHeight="1" x14ac:dyDescent="0.25">
      <c r="A12" s="162" t="s">
        <v>57</v>
      </c>
      <c r="B12" s="100">
        <f>+C12+D12+E12</f>
        <v>9472380.3659590855</v>
      </c>
      <c r="C12" s="100">
        <v>9472380.3659590855</v>
      </c>
      <c r="D12" s="100"/>
      <c r="E12" s="13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3"/>
      <c r="Y12" s="13"/>
      <c r="Z12" s="125" t="s">
        <v>58</v>
      </c>
      <c r="AA12" s="126" t="s">
        <v>59</v>
      </c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>
        <v>9472380.3659590855</v>
      </c>
      <c r="AX12" s="100"/>
      <c r="AY12" s="100">
        <f t="shared" ref="AY12:AY23" si="0">+AV12+AW12+AX12</f>
        <v>9472380.3659590855</v>
      </c>
      <c r="AZ12" s="148" t="s">
        <v>57</v>
      </c>
      <c r="BA12" s="14"/>
      <c r="BB12" s="94"/>
      <c r="BC12" s="5"/>
    </row>
    <row r="13" spans="1:55" x14ac:dyDescent="0.25">
      <c r="A13" s="159"/>
      <c r="B13" s="100">
        <f t="shared" ref="B13:B23" si="1">+C13+D13+E13</f>
        <v>8082340.1820136653</v>
      </c>
      <c r="C13" s="100">
        <v>8082340.1820136653</v>
      </c>
      <c r="D13" s="100"/>
      <c r="E13" s="13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3"/>
      <c r="Y13" s="13"/>
      <c r="Z13" s="144" t="s">
        <v>60</v>
      </c>
      <c r="AA13" s="145" t="s">
        <v>61</v>
      </c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>
        <v>8082340.1820136653</v>
      </c>
      <c r="AX13" s="100"/>
      <c r="AY13" s="100">
        <f t="shared" si="0"/>
        <v>8082340.1820136653</v>
      </c>
      <c r="AZ13" s="149"/>
      <c r="BA13" s="15"/>
      <c r="BB13" s="94"/>
      <c r="BC13" s="5"/>
    </row>
    <row r="14" spans="1:55" x14ac:dyDescent="0.25">
      <c r="A14" s="159"/>
      <c r="B14" s="100">
        <f t="shared" si="1"/>
        <v>1390040.18394542</v>
      </c>
      <c r="C14" s="100">
        <v>1390040.18394542</v>
      </c>
      <c r="D14" s="100"/>
      <c r="E14" s="13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3"/>
      <c r="Y14" s="13"/>
      <c r="Z14" s="144" t="s">
        <v>62</v>
      </c>
      <c r="AA14" s="145" t="s">
        <v>63</v>
      </c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>
        <v>1390040.18394542</v>
      </c>
      <c r="AX14" s="100"/>
      <c r="AY14" s="100">
        <f t="shared" si="0"/>
        <v>1390040.18394542</v>
      </c>
      <c r="AZ14" s="149"/>
      <c r="BA14" s="15"/>
      <c r="BB14" s="94"/>
      <c r="BC14" s="5"/>
    </row>
    <row r="15" spans="1:55" x14ac:dyDescent="0.25">
      <c r="A15" s="159"/>
      <c r="B15" s="100">
        <f t="shared" si="1"/>
        <v>8782032.6598613895</v>
      </c>
      <c r="C15" s="100"/>
      <c r="D15" s="100">
        <v>8782032.6598613895</v>
      </c>
      <c r="E15" s="13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3"/>
      <c r="Y15" s="13"/>
      <c r="Z15" s="129" t="s">
        <v>64</v>
      </c>
      <c r="AA15" s="130" t="s">
        <v>65</v>
      </c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>
        <v>8782032.6598613895</v>
      </c>
      <c r="AY15" s="100">
        <f t="shared" si="0"/>
        <v>8782032.6598613895</v>
      </c>
      <c r="AZ15" s="149"/>
      <c r="BA15" s="15"/>
      <c r="BB15" s="94"/>
      <c r="BC15" s="5"/>
    </row>
    <row r="16" spans="1:55" x14ac:dyDescent="0.25">
      <c r="A16" s="159"/>
      <c r="B16" s="100">
        <f t="shared" si="1"/>
        <v>5204968.786270814</v>
      </c>
      <c r="C16" s="100"/>
      <c r="D16" s="100">
        <v>5204968.786270814</v>
      </c>
      <c r="E16" s="13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3"/>
      <c r="Y16" s="13"/>
      <c r="Z16" s="144" t="s">
        <v>66</v>
      </c>
      <c r="AA16" s="145" t="s">
        <v>67</v>
      </c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>
        <v>5204968.786270814</v>
      </c>
      <c r="AY16" s="100">
        <f t="shared" si="0"/>
        <v>5204968.786270814</v>
      </c>
      <c r="AZ16" s="149"/>
      <c r="BA16" s="15"/>
      <c r="BB16" s="94"/>
      <c r="BC16" s="5"/>
    </row>
    <row r="17" spans="1:55" x14ac:dyDescent="0.25">
      <c r="A17" s="159"/>
      <c r="B17" s="100">
        <f t="shared" si="1"/>
        <v>3577063.873590576</v>
      </c>
      <c r="C17" s="100"/>
      <c r="D17" s="100">
        <v>3577063.873590576</v>
      </c>
      <c r="E17" s="13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3"/>
      <c r="Y17" s="13"/>
      <c r="Z17" s="144" t="s">
        <v>68</v>
      </c>
      <c r="AA17" s="145" t="s">
        <v>69</v>
      </c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>
        <v>3577063.873590576</v>
      </c>
      <c r="AY17" s="100">
        <f t="shared" si="0"/>
        <v>3577063.873590576</v>
      </c>
      <c r="AZ17" s="149"/>
      <c r="BA17" s="15"/>
      <c r="BB17" s="94"/>
      <c r="BC17" s="5"/>
    </row>
    <row r="18" spans="1:55" x14ac:dyDescent="0.25">
      <c r="A18" s="159"/>
      <c r="B18" s="100">
        <f t="shared" si="1"/>
        <v>45034438.82975319</v>
      </c>
      <c r="C18" s="100">
        <f>+SUM(C19:C21)</f>
        <v>45034438.82975319</v>
      </c>
      <c r="D18" s="100"/>
      <c r="E18" s="13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3"/>
      <c r="Y18" s="13"/>
      <c r="Z18" s="129" t="s">
        <v>70</v>
      </c>
      <c r="AA18" s="130" t="s">
        <v>71</v>
      </c>
      <c r="AB18" s="100">
        <f>+SUM(AB19:AB21)</f>
        <v>1908731.1729051101</v>
      </c>
      <c r="AC18" s="100">
        <f>+SUM(AC19:AC21)</f>
        <v>27689722.62007812</v>
      </c>
      <c r="AD18" s="100">
        <f>+AB18+AC18</f>
        <v>29598453.79298323</v>
      </c>
      <c r="AE18" s="100">
        <f t="shared" ref="AE18:AL18" si="2">+AE19+AE20+AE21</f>
        <v>423535.9238625993</v>
      </c>
      <c r="AF18" s="100">
        <f t="shared" si="2"/>
        <v>79906.099410868948</v>
      </c>
      <c r="AG18" s="100">
        <f t="shared" si="2"/>
        <v>146736.81321792857</v>
      </c>
      <c r="AH18" s="100">
        <f t="shared" si="2"/>
        <v>228341.10417540994</v>
      </c>
      <c r="AI18" s="100">
        <f t="shared" si="2"/>
        <v>70675.157250095275</v>
      </c>
      <c r="AJ18" s="100">
        <f t="shared" si="2"/>
        <v>20930.738929299569</v>
      </c>
      <c r="AK18" s="100">
        <f t="shared" si="2"/>
        <v>1262433.1121029211</v>
      </c>
      <c r="AL18" s="100">
        <f t="shared" si="2"/>
        <v>78412.217058884227</v>
      </c>
      <c r="AM18" s="100">
        <f>+SUM(AE18:AL18)</f>
        <v>2310971.1660080072</v>
      </c>
      <c r="AN18" s="100">
        <f t="shared" ref="AN18:AQ18" si="3">+SUM(AN19:AN21)</f>
        <v>1400119.6431535992</v>
      </c>
      <c r="AO18" s="100">
        <f t="shared" si="3"/>
        <v>275471.87718807394</v>
      </c>
      <c r="AP18" s="100">
        <f t="shared" si="3"/>
        <v>878857.60152531392</v>
      </c>
      <c r="AQ18" s="100">
        <f t="shared" si="3"/>
        <v>2372860.1132728518</v>
      </c>
      <c r="AR18" s="100">
        <f>+AQ18+AP18</f>
        <v>3251717.7147981655</v>
      </c>
      <c r="AS18" s="100">
        <f>+AR18+AO18+AN18</f>
        <v>4927309.2351398384</v>
      </c>
      <c r="AT18" s="100">
        <f>+SUM(AT19:AT21)</f>
        <v>7894740.9545014976</v>
      </c>
      <c r="AU18" s="100">
        <f>+SUM(AU19:AU21)</f>
        <v>302963.68112062215</v>
      </c>
      <c r="AV18" s="100">
        <f>+AU18+AT18+AS18+AM18+AD18</f>
        <v>45034438.82975319</v>
      </c>
      <c r="AW18" s="100"/>
      <c r="AX18" s="100"/>
      <c r="AY18" s="100">
        <f t="shared" si="0"/>
        <v>45034438.82975319</v>
      </c>
      <c r="AZ18" s="149"/>
      <c r="BA18" s="15"/>
      <c r="BB18" s="94"/>
      <c r="BC18" s="5"/>
    </row>
    <row r="19" spans="1:55" x14ac:dyDescent="0.25">
      <c r="A19" s="159"/>
      <c r="B19" s="100">
        <f t="shared" si="1"/>
        <v>37721575.196738854</v>
      </c>
      <c r="C19" s="100">
        <v>37721575.196738854</v>
      </c>
      <c r="D19" s="100"/>
      <c r="E19" s="13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3"/>
      <c r="Y19" s="13"/>
      <c r="Z19" s="144" t="s">
        <v>72</v>
      </c>
      <c r="AA19" s="145" t="s">
        <v>73</v>
      </c>
      <c r="AB19" s="100">
        <v>1752463.0265378961</v>
      </c>
      <c r="AC19" s="100">
        <v>27655803.971866287</v>
      </c>
      <c r="AD19" s="100">
        <f>+AB19+AC19</f>
        <v>29408266.998404182</v>
      </c>
      <c r="AE19" s="100">
        <v>423535.9238625993</v>
      </c>
      <c r="AF19" s="100">
        <v>79906.099410868948</v>
      </c>
      <c r="AG19" s="100">
        <v>146736.81321792857</v>
      </c>
      <c r="AH19" s="100">
        <v>228341.10417540994</v>
      </c>
      <c r="AI19" s="100">
        <v>70675.157250095275</v>
      </c>
      <c r="AJ19" s="100">
        <v>20930.738929299569</v>
      </c>
      <c r="AK19" s="100">
        <v>1260095.6288240517</v>
      </c>
      <c r="AL19" s="100">
        <v>39016.73058548</v>
      </c>
      <c r="AM19" s="100">
        <f>+SUM(AE19:AL19)</f>
        <v>2269238.1962557333</v>
      </c>
      <c r="AN19" s="100">
        <v>50808.664585730003</v>
      </c>
      <c r="AO19" s="100">
        <v>88517.139076081978</v>
      </c>
      <c r="AP19" s="100">
        <v>66252.03086961052</v>
      </c>
      <c r="AQ19" s="100">
        <v>4267.0586208995683</v>
      </c>
      <c r="AR19" s="100">
        <f t="shared" ref="AR19:AR21" si="4">+AQ19+AP19</f>
        <v>70519.089490510087</v>
      </c>
      <c r="AS19" s="100">
        <f>+AR19+AO19+AN19</f>
        <v>209844.89315232207</v>
      </c>
      <c r="AT19" s="100">
        <v>5802870.4911926752</v>
      </c>
      <c r="AU19" s="100">
        <v>31354.617733941122</v>
      </c>
      <c r="AV19" s="100">
        <f>+AU19+AT19+AS19+AM19+AD19</f>
        <v>37721575.196738854</v>
      </c>
      <c r="AW19" s="100"/>
      <c r="AX19" s="100"/>
      <c r="AY19" s="100">
        <f t="shared" si="0"/>
        <v>37721575.196738854</v>
      </c>
      <c r="AZ19" s="149"/>
      <c r="BA19" s="15"/>
      <c r="BB19" s="94"/>
      <c r="BC19" s="5"/>
    </row>
    <row r="20" spans="1:55" x14ac:dyDescent="0.25">
      <c r="A20" s="159"/>
      <c r="B20" s="100">
        <f t="shared" si="1"/>
        <v>2426460.2104429379</v>
      </c>
      <c r="C20" s="100">
        <v>2426460.2104429379</v>
      </c>
      <c r="D20" s="100"/>
      <c r="E20" s="13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3"/>
      <c r="Y20" s="13"/>
      <c r="Z20" s="144" t="s">
        <v>74</v>
      </c>
      <c r="AA20" s="145" t="s">
        <v>75</v>
      </c>
      <c r="AB20" s="100">
        <v>156268.14636721401</v>
      </c>
      <c r="AC20" s="100">
        <v>33918.648211832173</v>
      </c>
      <c r="AD20" s="100">
        <f>+AB20+AC20</f>
        <v>190186.7945790462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0</v>
      </c>
      <c r="AK20" s="100">
        <v>0</v>
      </c>
      <c r="AL20" s="100">
        <v>1431.2913726860215</v>
      </c>
      <c r="AM20" s="100">
        <f>+SUM(AE20:AL20)</f>
        <v>1431.2913726860215</v>
      </c>
      <c r="AN20" s="100">
        <v>0</v>
      </c>
      <c r="AO20" s="100">
        <v>50604.252447301944</v>
      </c>
      <c r="AP20" s="100">
        <v>34698.698146247654</v>
      </c>
      <c r="AQ20" s="100">
        <v>24128.104048009802</v>
      </c>
      <c r="AR20" s="100">
        <f t="shared" si="4"/>
        <v>58826.802194257456</v>
      </c>
      <c r="AS20" s="100">
        <f>+AR20+AO20+AN20</f>
        <v>109431.0546415594</v>
      </c>
      <c r="AT20" s="100">
        <v>2091870.4633088224</v>
      </c>
      <c r="AU20" s="100">
        <v>33540.606540823923</v>
      </c>
      <c r="AV20" s="100">
        <f>+AU20+AT20+AS20+AM20+AD20</f>
        <v>2426460.2104429379</v>
      </c>
      <c r="AW20" s="100"/>
      <c r="AX20" s="100"/>
      <c r="AY20" s="100">
        <f t="shared" si="0"/>
        <v>2426460.2104429379</v>
      </c>
      <c r="AZ20" s="149"/>
      <c r="BA20" s="15"/>
      <c r="BB20" s="94"/>
      <c r="BC20" s="97"/>
    </row>
    <row r="21" spans="1:55" x14ac:dyDescent="0.25">
      <c r="A21" s="159"/>
      <c r="B21" s="100">
        <f t="shared" si="1"/>
        <v>4886403.422571402</v>
      </c>
      <c r="C21" s="100">
        <v>4886403.422571402</v>
      </c>
      <c r="D21" s="100"/>
      <c r="E21" s="13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3"/>
      <c r="Y21" s="13"/>
      <c r="Z21" s="144" t="s">
        <v>76</v>
      </c>
      <c r="AA21" s="145" t="s">
        <v>77</v>
      </c>
      <c r="AB21" s="100">
        <v>0</v>
      </c>
      <c r="AC21" s="100">
        <v>0</v>
      </c>
      <c r="AD21" s="100"/>
      <c r="AE21" s="100">
        <v>0</v>
      </c>
      <c r="AF21" s="100">
        <v>0</v>
      </c>
      <c r="AG21" s="100">
        <v>0</v>
      </c>
      <c r="AH21" s="100">
        <v>0</v>
      </c>
      <c r="AI21" s="100">
        <v>0</v>
      </c>
      <c r="AJ21" s="100">
        <v>0</v>
      </c>
      <c r="AK21" s="100">
        <v>2337.4832788693134</v>
      </c>
      <c r="AL21" s="100">
        <v>37964.195100718207</v>
      </c>
      <c r="AM21" s="100">
        <f>+SUM(AE21:AL21)</f>
        <v>40301.678379587524</v>
      </c>
      <c r="AN21" s="100">
        <v>1349310.9785678692</v>
      </c>
      <c r="AO21" s="100">
        <v>136350.48566469003</v>
      </c>
      <c r="AP21" s="100">
        <v>777906.87250945577</v>
      </c>
      <c r="AQ21" s="100">
        <v>2344464.9506039424</v>
      </c>
      <c r="AR21" s="100">
        <f t="shared" si="4"/>
        <v>3122371.8231133982</v>
      </c>
      <c r="AS21" s="100">
        <f>+AR21+AO21+AN21</f>
        <v>4608033.287345957</v>
      </c>
      <c r="AT21" s="100">
        <v>0</v>
      </c>
      <c r="AU21" s="100">
        <v>238068.45684585709</v>
      </c>
      <c r="AV21" s="100">
        <f>+AU21+AT21+AS21+AM21+AD21</f>
        <v>4886403.422571402</v>
      </c>
      <c r="AW21" s="100"/>
      <c r="AX21" s="100"/>
      <c r="AY21" s="100">
        <f t="shared" si="0"/>
        <v>4886403.422571402</v>
      </c>
      <c r="AZ21" s="149"/>
      <c r="BA21" s="15"/>
      <c r="BB21" s="94"/>
      <c r="BC21" s="5"/>
    </row>
    <row r="22" spans="1:55" x14ac:dyDescent="0.25">
      <c r="A22" s="159"/>
      <c r="B22" s="100">
        <f t="shared" si="1"/>
        <v>20074726.938315701</v>
      </c>
      <c r="C22" s="100"/>
      <c r="D22" s="100"/>
      <c r="E22" s="13">
        <f>+F22+G22+H22+N22+W22</f>
        <v>20074726.938315701</v>
      </c>
      <c r="F22" s="100">
        <v>174787.70988172639</v>
      </c>
      <c r="G22" s="100">
        <v>2598324.2145089381</v>
      </c>
      <c r="H22" s="100">
        <f>+I22+L22+M22</f>
        <v>872145.9275130661</v>
      </c>
      <c r="I22" s="100">
        <f>+J22+K22</f>
        <v>551462.26724885695</v>
      </c>
      <c r="J22" s="100">
        <v>306369.84943954443</v>
      </c>
      <c r="K22" s="100">
        <v>245092.41780931252</v>
      </c>
      <c r="L22" s="100">
        <v>104649.12902386219</v>
      </c>
      <c r="M22" s="100">
        <v>216034.53124034699</v>
      </c>
      <c r="N22" s="100">
        <f>+SUM(O22:V22)</f>
        <v>995935.51303224056</v>
      </c>
      <c r="O22" s="100">
        <v>10895.115712065357</v>
      </c>
      <c r="P22" s="100">
        <v>475004.12708534964</v>
      </c>
      <c r="Q22" s="100">
        <v>20930.738929299569</v>
      </c>
      <c r="R22" s="100">
        <v>19117.109165141872</v>
      </c>
      <c r="S22" s="100">
        <v>155930.19121674018</v>
      </c>
      <c r="T22" s="100">
        <v>77402.901988174795</v>
      </c>
      <c r="U22" s="100">
        <v>37360.845261352035</v>
      </c>
      <c r="V22" s="100">
        <v>199294.48367411707</v>
      </c>
      <c r="W22" s="100">
        <f>+X22+Y22</f>
        <v>15433533.573379729</v>
      </c>
      <c r="X22" s="13">
        <v>14717926.730355216</v>
      </c>
      <c r="Y22" s="13">
        <v>715606.84302451368</v>
      </c>
      <c r="Z22" s="129" t="s">
        <v>78</v>
      </c>
      <c r="AA22" s="130" t="s">
        <v>79</v>
      </c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>
        <v>20074726.938315704</v>
      </c>
      <c r="AY22" s="100">
        <f t="shared" si="0"/>
        <v>20074726.938315704</v>
      </c>
      <c r="AZ22" s="149"/>
      <c r="BA22" s="15"/>
      <c r="BB22" s="94"/>
      <c r="BC22" s="98"/>
    </row>
    <row r="23" spans="1:55" ht="30" x14ac:dyDescent="0.25">
      <c r="A23" s="159"/>
      <c r="B23" s="100">
        <f t="shared" si="1"/>
        <v>2267171.5512242997</v>
      </c>
      <c r="C23" s="100">
        <v>2267171.5512242997</v>
      </c>
      <c r="D23" s="100"/>
      <c r="E23" s="13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3"/>
      <c r="Y23" s="13"/>
      <c r="Z23" s="131" t="s">
        <v>80</v>
      </c>
      <c r="AA23" s="130" t="s">
        <v>81</v>
      </c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>
        <v>2267171.5512242997</v>
      </c>
      <c r="AW23" s="100"/>
      <c r="AX23" s="100"/>
      <c r="AY23" s="100">
        <f t="shared" si="0"/>
        <v>2267171.5512242997</v>
      </c>
      <c r="AZ23" s="149"/>
      <c r="BA23" s="15"/>
      <c r="BB23" s="94"/>
      <c r="BC23" s="5"/>
    </row>
    <row r="24" spans="1:55" ht="25.5" customHeight="1" x14ac:dyDescent="0.25">
      <c r="A24" s="159"/>
      <c r="B24" s="100">
        <f>+E24</f>
        <v>27226883.442661788</v>
      </c>
      <c r="C24" s="100"/>
      <c r="D24" s="100"/>
      <c r="E24" s="13">
        <f>+AV18+AV23-E22</f>
        <v>27226883.442661788</v>
      </c>
      <c r="F24" s="100">
        <v>128175.97123889571</v>
      </c>
      <c r="G24" s="100">
        <v>5296416.739992559</v>
      </c>
      <c r="H24" s="100">
        <f>+I24+L24+M24</f>
        <v>4055163.3076267727</v>
      </c>
      <c r="I24" s="100">
        <f>+J24+K24</f>
        <v>2700255.4475493087</v>
      </c>
      <c r="J24" s="100">
        <v>2066490.2638333074</v>
      </c>
      <c r="K24" s="100">
        <v>633765.18371600145</v>
      </c>
      <c r="L24" s="100">
        <v>170822.74816421172</v>
      </c>
      <c r="M24" s="100">
        <v>1184085.1119132522</v>
      </c>
      <c r="N24" s="100">
        <f>+SUM(O24:V24)</f>
        <v>1315035.6529757665</v>
      </c>
      <c r="O24" s="100">
        <v>67517.101346818876</v>
      </c>
      <c r="P24" s="100">
        <v>787428.98501757148</v>
      </c>
      <c r="Q24" s="100">
        <v>0</v>
      </c>
      <c r="R24" s="100">
        <v>51558.048084953407</v>
      </c>
      <c r="S24" s="100">
        <v>72410.912958669767</v>
      </c>
      <c r="T24" s="100">
        <v>69333.911229753779</v>
      </c>
      <c r="U24" s="100">
        <v>42545.254149516913</v>
      </c>
      <c r="V24" s="100">
        <v>224241.4401884822</v>
      </c>
      <c r="W24" s="100">
        <f>+X24+Y24</f>
        <v>14164920.219603499</v>
      </c>
      <c r="X24" s="13">
        <v>12971795.889722902</v>
      </c>
      <c r="Y24" s="13">
        <v>1193124.3298805964</v>
      </c>
      <c r="Z24" s="129" t="s">
        <v>82</v>
      </c>
      <c r="AA24" s="130" t="s">
        <v>83</v>
      </c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>
        <f>+AQ24+AP24</f>
        <v>0</v>
      </c>
      <c r="AS24" s="100"/>
      <c r="AT24" s="100"/>
      <c r="AU24" s="100"/>
      <c r="AV24" s="100"/>
      <c r="AW24" s="100"/>
      <c r="AX24" s="100"/>
      <c r="AY24" s="100">
        <f>+E24</f>
        <v>27226883.442661788</v>
      </c>
      <c r="AZ24" s="149"/>
      <c r="BA24" s="10"/>
      <c r="BB24" s="94"/>
      <c r="BC24" s="5"/>
    </row>
    <row r="25" spans="1:55" x14ac:dyDescent="0.25">
      <c r="A25" s="159"/>
      <c r="B25" s="100">
        <f>+C25+D25+E25</f>
        <v>690347.70609769598</v>
      </c>
      <c r="C25" s="100"/>
      <c r="D25" s="100">
        <f>+C12-D15</f>
        <v>690347.70609769598</v>
      </c>
      <c r="E25" s="13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3"/>
      <c r="Y25" s="13"/>
      <c r="Z25" s="129" t="s">
        <v>85</v>
      </c>
      <c r="AA25" s="130" t="s">
        <v>86</v>
      </c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>
        <f>+D25</f>
        <v>690347.70609769598</v>
      </c>
      <c r="AZ25" s="149"/>
      <c r="BA25" s="10"/>
      <c r="BB25" s="94"/>
      <c r="BC25" s="5"/>
    </row>
    <row r="26" spans="1:55" ht="15.75" thickBot="1" x14ac:dyDescent="0.3">
      <c r="A26" s="163"/>
      <c r="B26" s="101"/>
      <c r="C26" s="100"/>
      <c r="D26" s="100"/>
      <c r="E26" s="13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3"/>
      <c r="Y26" s="13"/>
      <c r="Z26" s="132"/>
      <c r="AA26" s="133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1"/>
      <c r="AZ26" s="150"/>
      <c r="BA26" s="10"/>
      <c r="BB26" s="94"/>
    </row>
    <row r="27" spans="1:55" ht="15" customHeight="1" x14ac:dyDescent="0.25">
      <c r="A27" s="164" t="s">
        <v>84</v>
      </c>
      <c r="B27" s="102"/>
      <c r="C27" s="102"/>
      <c r="D27" s="102"/>
      <c r="E27" s="19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9"/>
      <c r="Y27" s="19"/>
      <c r="Z27" s="129" t="s">
        <v>82</v>
      </c>
      <c r="AA27" s="130" t="s">
        <v>83</v>
      </c>
      <c r="AB27" s="102">
        <v>1193124.3298805964</v>
      </c>
      <c r="AC27" s="102">
        <v>12971795.889722902</v>
      </c>
      <c r="AD27" s="102">
        <f>+AB27+AC27</f>
        <v>14164920.219603499</v>
      </c>
      <c r="AE27" s="102">
        <v>224241.4401884822</v>
      </c>
      <c r="AF27" s="102">
        <v>42545.254149516913</v>
      </c>
      <c r="AG27" s="102">
        <v>69333.911229753779</v>
      </c>
      <c r="AH27" s="102">
        <v>72410.912958669767</v>
      </c>
      <c r="AI27" s="102">
        <v>51558.048084953407</v>
      </c>
      <c r="AJ27" s="102">
        <v>0</v>
      </c>
      <c r="AK27" s="102">
        <v>787428.98501757148</v>
      </c>
      <c r="AL27" s="102">
        <v>67517.101346818876</v>
      </c>
      <c r="AM27" s="102">
        <f>+SUM(AE27:AL27)</f>
        <v>1315035.6529757665</v>
      </c>
      <c r="AN27" s="102">
        <v>1184085.1119132522</v>
      </c>
      <c r="AO27" s="102">
        <v>170822.74816421172</v>
      </c>
      <c r="AP27" s="102">
        <v>633765.18371600145</v>
      </c>
      <c r="AQ27" s="102">
        <v>2066490.2638333074</v>
      </c>
      <c r="AR27" s="102">
        <f>+AP27+AQ27</f>
        <v>2700255.4475493087</v>
      </c>
      <c r="AS27" s="102">
        <f>+AN27+AO27+AR27</f>
        <v>4055163.3076267727</v>
      </c>
      <c r="AT27" s="102">
        <v>5296416.739992559</v>
      </c>
      <c r="AU27" s="102">
        <v>128175.97123889571</v>
      </c>
      <c r="AV27" s="102">
        <v>27226883.442661788</v>
      </c>
      <c r="AW27" s="102"/>
      <c r="AX27" s="102"/>
      <c r="AY27" s="102"/>
      <c r="AZ27" s="148" t="s">
        <v>84</v>
      </c>
      <c r="BA27" s="14"/>
      <c r="BB27" s="94"/>
      <c r="BC27" s="5"/>
    </row>
    <row r="28" spans="1:55" x14ac:dyDescent="0.25">
      <c r="A28" s="160"/>
      <c r="B28" s="100">
        <f>+C28+D28+E28</f>
        <v>12892354.026620526</v>
      </c>
      <c r="C28" s="100"/>
      <c r="D28" s="100">
        <f>+SUM(D29:D30)</f>
        <v>0</v>
      </c>
      <c r="E28" s="13">
        <f>+F28+G28+H28+N28+W28</f>
        <v>12892354.026620526</v>
      </c>
      <c r="F28" s="100">
        <f>+SUM(F29:F30)</f>
        <v>99296.643160061547</v>
      </c>
      <c r="G28" s="100">
        <f>+SUM(G29:G30)</f>
        <v>1153624.7577607841</v>
      </c>
      <c r="H28" s="100">
        <f t="shared" ref="H28:H33" si="5">+I28+L28+M28</f>
        <v>3917713.6038686894</v>
      </c>
      <c r="I28" s="100">
        <f t="shared" ref="I28:I31" si="6">+J28+K28</f>
        <v>2622457.4734795466</v>
      </c>
      <c r="J28" s="100">
        <f t="shared" ref="J28:M28" si="7">+SUM(J29:J30)</f>
        <v>2020621.7207025038</v>
      </c>
      <c r="K28" s="100">
        <f t="shared" si="7"/>
        <v>601835.75277704257</v>
      </c>
      <c r="L28" s="100">
        <f t="shared" si="7"/>
        <v>159782.27804106165</v>
      </c>
      <c r="M28" s="100">
        <f t="shared" si="7"/>
        <v>1135473.8523480811</v>
      </c>
      <c r="N28" s="100">
        <f t="shared" ref="N28:N36" si="8">+SUM(O28:V28)</f>
        <v>725467.64706151187</v>
      </c>
      <c r="O28" s="100">
        <f t="shared" ref="O28:V28" si="9">+O29+O30</f>
        <v>31840.161786603134</v>
      </c>
      <c r="P28" s="100">
        <f t="shared" si="9"/>
        <v>503431.45503693033</v>
      </c>
      <c r="Q28" s="100">
        <f t="shared" si="9"/>
        <v>0</v>
      </c>
      <c r="R28" s="100">
        <f t="shared" si="9"/>
        <v>0</v>
      </c>
      <c r="S28" s="100">
        <f t="shared" si="9"/>
        <v>64727.911983966493</v>
      </c>
      <c r="T28" s="100">
        <f t="shared" si="9"/>
        <v>56204.150790030013</v>
      </c>
      <c r="U28" s="100">
        <f t="shared" si="9"/>
        <v>10245.718036817663</v>
      </c>
      <c r="V28" s="100">
        <f t="shared" si="9"/>
        <v>59018.249427164337</v>
      </c>
      <c r="W28" s="100">
        <f t="shared" ref="W28:W35" si="10">+X28+Y28</f>
        <v>6996251.3747694781</v>
      </c>
      <c r="X28" s="13">
        <f>+SUM(X29:X30)</f>
        <v>6465856.5333407614</v>
      </c>
      <c r="Y28" s="13">
        <f>+SUM(Y29:Y30)</f>
        <v>530394.8414287169</v>
      </c>
      <c r="Z28" s="129" t="s">
        <v>88</v>
      </c>
      <c r="AA28" s="130" t="s">
        <v>89</v>
      </c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>
        <f t="shared" ref="AS28:AS33" si="11">+AR28+AO28+AN28</f>
        <v>0</v>
      </c>
      <c r="AT28" s="100"/>
      <c r="AU28" s="100"/>
      <c r="AV28" s="100">
        <f t="shared" ref="AV28:AV33" si="12">+AU28+AT28+AS28+AM28+AD28</f>
        <v>0</v>
      </c>
      <c r="AW28" s="100">
        <f>+SUM(AW29:AW30)</f>
        <v>0</v>
      </c>
      <c r="AX28" s="100"/>
      <c r="AY28" s="100">
        <v>12892354.026620524</v>
      </c>
      <c r="AZ28" s="149"/>
      <c r="BA28" s="14"/>
      <c r="BB28" s="94"/>
      <c r="BC28" s="5"/>
    </row>
    <row r="29" spans="1:55" x14ac:dyDescent="0.25">
      <c r="A29" s="160"/>
      <c r="B29" s="100">
        <f t="shared" ref="B29:B36" si="13">+C29+D29+E29</f>
        <v>10765079.533656076</v>
      </c>
      <c r="C29" s="100"/>
      <c r="D29" s="100">
        <v>0</v>
      </c>
      <c r="E29" s="13">
        <f t="shared" ref="E29:E33" si="14">+F29+G29+H29+N29+W29</f>
        <v>10765079.533656076</v>
      </c>
      <c r="F29" s="100">
        <v>79551.002057336824</v>
      </c>
      <c r="G29" s="100">
        <v>1078048.4334734015</v>
      </c>
      <c r="H29" s="100">
        <f t="shared" si="5"/>
        <v>3258833.0613970598</v>
      </c>
      <c r="I29" s="100">
        <f t="shared" si="6"/>
        <v>2185468.0572254029</v>
      </c>
      <c r="J29" s="100">
        <v>1683920.7331759639</v>
      </c>
      <c r="K29" s="100">
        <v>501547.32404943893</v>
      </c>
      <c r="L29" s="100">
        <v>130579.439974106</v>
      </c>
      <c r="M29" s="100">
        <v>942785.56419755088</v>
      </c>
      <c r="N29" s="100">
        <f t="shared" si="8"/>
        <v>583654.60762407526</v>
      </c>
      <c r="O29" s="100">
        <v>27038.223691839998</v>
      </c>
      <c r="P29" s="100">
        <v>404055.01903007424</v>
      </c>
      <c r="Q29" s="100">
        <v>0</v>
      </c>
      <c r="R29" s="100">
        <v>0</v>
      </c>
      <c r="S29" s="100">
        <v>54120.667306312047</v>
      </c>
      <c r="T29" s="100">
        <v>46930.284293679579</v>
      </c>
      <c r="U29" s="100">
        <v>8477.0924241910088</v>
      </c>
      <c r="V29" s="100">
        <v>43033.320877978345</v>
      </c>
      <c r="W29" s="100">
        <f t="shared" si="10"/>
        <v>5764992.4291042015</v>
      </c>
      <c r="X29" s="13">
        <v>5340039.9306931384</v>
      </c>
      <c r="Y29" s="13">
        <v>424952.49841106287</v>
      </c>
      <c r="Z29" s="144" t="s">
        <v>90</v>
      </c>
      <c r="AA29" s="145" t="s">
        <v>91</v>
      </c>
      <c r="AB29" s="100"/>
      <c r="AC29" s="100"/>
      <c r="AD29" s="100"/>
      <c r="AE29" s="100"/>
      <c r="AF29" s="100">
        <v>0</v>
      </c>
      <c r="AG29" s="100">
        <v>0</v>
      </c>
      <c r="AH29" s="100">
        <v>0</v>
      </c>
      <c r="AI29" s="100">
        <v>0</v>
      </c>
      <c r="AJ29" s="100">
        <v>0</v>
      </c>
      <c r="AK29" s="100">
        <v>0</v>
      </c>
      <c r="AL29" s="100">
        <v>0</v>
      </c>
      <c r="AM29" s="100">
        <v>0</v>
      </c>
      <c r="AN29" s="100">
        <v>0</v>
      </c>
      <c r="AO29" s="100">
        <v>0</v>
      </c>
      <c r="AP29" s="100">
        <v>0</v>
      </c>
      <c r="AQ29" s="100">
        <v>0</v>
      </c>
      <c r="AR29" s="100"/>
      <c r="AS29" s="100">
        <f t="shared" si="11"/>
        <v>0</v>
      </c>
      <c r="AT29" s="100"/>
      <c r="AU29" s="100">
        <v>0</v>
      </c>
      <c r="AV29" s="100">
        <f t="shared" si="12"/>
        <v>0</v>
      </c>
      <c r="AW29" s="100"/>
      <c r="AX29" s="100"/>
      <c r="AY29" s="100">
        <v>10765079.533656074</v>
      </c>
      <c r="AZ29" s="149"/>
      <c r="BA29" s="14"/>
      <c r="BB29" s="94"/>
      <c r="BC29" s="5"/>
    </row>
    <row r="30" spans="1:55" ht="30" x14ac:dyDescent="0.25">
      <c r="A30" s="160"/>
      <c r="B30" s="100">
        <f t="shared" si="13"/>
        <v>2127274.4929644503</v>
      </c>
      <c r="C30" s="100"/>
      <c r="D30" s="100">
        <v>0</v>
      </c>
      <c r="E30" s="13">
        <f t="shared" si="14"/>
        <v>2127274.4929644503</v>
      </c>
      <c r="F30" s="100">
        <v>19745.641102724723</v>
      </c>
      <c r="G30" s="100">
        <v>75576.32428738258</v>
      </c>
      <c r="H30" s="100">
        <f t="shared" si="5"/>
        <v>658880.54247162933</v>
      </c>
      <c r="I30" s="100">
        <f t="shared" si="6"/>
        <v>436989.41625414358</v>
      </c>
      <c r="J30" s="100">
        <v>336700.98752653995</v>
      </c>
      <c r="K30" s="100">
        <v>100288.4287276036</v>
      </c>
      <c r="L30" s="100">
        <v>29202.838066955643</v>
      </c>
      <c r="M30" s="100">
        <v>192688.28815053013</v>
      </c>
      <c r="N30" s="100">
        <f t="shared" si="8"/>
        <v>141813.03943743673</v>
      </c>
      <c r="O30" s="100">
        <v>4801.9380947631371</v>
      </c>
      <c r="P30" s="100">
        <v>99376.436006856093</v>
      </c>
      <c r="Q30" s="100">
        <v>0</v>
      </c>
      <c r="R30" s="100">
        <v>0</v>
      </c>
      <c r="S30" s="100">
        <v>10607.244677654442</v>
      </c>
      <c r="T30" s="100">
        <v>9273.8664963504325</v>
      </c>
      <c r="U30" s="100">
        <v>1768.6256126266539</v>
      </c>
      <c r="V30" s="100">
        <v>15984.928549185988</v>
      </c>
      <c r="W30" s="100">
        <f t="shared" si="10"/>
        <v>1231258.9456652766</v>
      </c>
      <c r="X30" s="13">
        <v>1125816.6026476226</v>
      </c>
      <c r="Y30" s="13">
        <v>105442.34301765401</v>
      </c>
      <c r="Z30" s="144" t="s">
        <v>92</v>
      </c>
      <c r="AA30" s="145" t="s">
        <v>93</v>
      </c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>
        <f t="shared" si="11"/>
        <v>0</v>
      </c>
      <c r="AT30" s="100"/>
      <c r="AU30" s="100"/>
      <c r="AV30" s="100">
        <f t="shared" si="12"/>
        <v>0</v>
      </c>
      <c r="AW30" s="100"/>
      <c r="AX30" s="100"/>
      <c r="AY30" s="100">
        <v>2127274.4929644503</v>
      </c>
      <c r="AZ30" s="149"/>
      <c r="BA30" s="14"/>
      <c r="BB30" s="94"/>
      <c r="BC30" s="5"/>
    </row>
    <row r="31" spans="1:55" ht="30" x14ac:dyDescent="0.25">
      <c r="A31" s="160"/>
      <c r="B31" s="100">
        <f>+C31+D31+E31</f>
        <v>3064781.6110501392</v>
      </c>
      <c r="C31" s="100"/>
      <c r="D31" s="100"/>
      <c r="E31" s="13">
        <f>+E32+E33</f>
        <v>3064781.6110501392</v>
      </c>
      <c r="F31" s="100">
        <f>+SUM(F32:F33)</f>
        <v>4346.7098982379275</v>
      </c>
      <c r="G31" s="100">
        <f>+SUM(G32:G33)</f>
        <v>132233.2000955175</v>
      </c>
      <c r="H31" s="100">
        <f t="shared" si="5"/>
        <v>29962.62387094523</v>
      </c>
      <c r="I31" s="100">
        <f t="shared" si="6"/>
        <v>11998.117307292581</v>
      </c>
      <c r="J31" s="100">
        <f t="shared" ref="J31:M31" si="15">+SUM(J32:J33)</f>
        <v>4559.3011418136648</v>
      </c>
      <c r="K31" s="100">
        <f t="shared" si="15"/>
        <v>7438.8161654789164</v>
      </c>
      <c r="L31" s="100">
        <f t="shared" si="15"/>
        <v>814.71537169156124</v>
      </c>
      <c r="M31" s="100">
        <f t="shared" si="15"/>
        <v>17149.791191961089</v>
      </c>
      <c r="N31" s="100">
        <f t="shared" si="8"/>
        <v>45670.489069883486</v>
      </c>
      <c r="O31" s="100">
        <f t="shared" ref="O31:V31" si="16">+O32+O33</f>
        <v>1691.2958737580955</v>
      </c>
      <c r="P31" s="100">
        <f t="shared" si="16"/>
        <v>30518.572875750782</v>
      </c>
      <c r="Q31" s="100">
        <f t="shared" si="16"/>
        <v>0</v>
      </c>
      <c r="R31" s="100">
        <f t="shared" si="16"/>
        <v>0</v>
      </c>
      <c r="S31" s="100">
        <f t="shared" si="16"/>
        <v>4383.6098402809221</v>
      </c>
      <c r="T31" s="100">
        <f t="shared" si="16"/>
        <v>3797.4339932602802</v>
      </c>
      <c r="U31" s="100">
        <f t="shared" si="16"/>
        <v>795.86081529895637</v>
      </c>
      <c r="V31" s="100">
        <f t="shared" si="16"/>
        <v>4483.7156715344518</v>
      </c>
      <c r="W31" s="100">
        <f t="shared" si="10"/>
        <v>583375.32873583399</v>
      </c>
      <c r="X31" s="13">
        <f>+SUM(X32:X33)</f>
        <v>531551.66128946119</v>
      </c>
      <c r="Y31" s="13">
        <f>+SUM(Y32:Y33)</f>
        <v>51823.667446372856</v>
      </c>
      <c r="Z31" s="129" t="s">
        <v>94</v>
      </c>
      <c r="AA31" s="130" t="s">
        <v>95</v>
      </c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>
        <f t="shared" ref="AN31:AQ31" si="17">+SUM(AN32:AN33)</f>
        <v>0</v>
      </c>
      <c r="AO31" s="100">
        <f t="shared" si="17"/>
        <v>0</v>
      </c>
      <c r="AP31" s="100">
        <f t="shared" si="17"/>
        <v>0</v>
      </c>
      <c r="AQ31" s="100">
        <f t="shared" si="17"/>
        <v>0</v>
      </c>
      <c r="AR31" s="100">
        <f t="shared" ref="AR31:AR34" si="18">+AQ31+AP31</f>
        <v>0</v>
      </c>
      <c r="AS31" s="100">
        <f>+AR31+AO31+AN31</f>
        <v>0</v>
      </c>
      <c r="AT31" s="100"/>
      <c r="AU31" s="100"/>
      <c r="AV31" s="100">
        <f>+AU31+AT31+AS31+AM31+AD31</f>
        <v>0</v>
      </c>
      <c r="AW31" s="100"/>
      <c r="AX31" s="100"/>
      <c r="AY31" s="100">
        <v>3064781.6110501392</v>
      </c>
      <c r="AZ31" s="149"/>
      <c r="BA31" s="14"/>
      <c r="BB31" s="94"/>
      <c r="BC31" s="5"/>
    </row>
    <row r="32" spans="1:55" x14ac:dyDescent="0.25">
      <c r="A32" s="160"/>
      <c r="B32" s="100">
        <f t="shared" si="13"/>
        <v>2269193.2593797208</v>
      </c>
      <c r="C32" s="100"/>
      <c r="D32" s="100"/>
      <c r="E32" s="13">
        <f>+AS44</f>
        <v>2269193.2593797208</v>
      </c>
      <c r="F32" s="100"/>
      <c r="G32" s="100"/>
      <c r="H32" s="100">
        <f t="shared" si="5"/>
        <v>0</v>
      </c>
      <c r="I32" s="100"/>
      <c r="J32" s="100"/>
      <c r="K32" s="100"/>
      <c r="L32" s="100"/>
      <c r="M32" s="100"/>
      <c r="N32" s="100">
        <f t="shared" si="8"/>
        <v>0</v>
      </c>
      <c r="O32" s="100"/>
      <c r="P32" s="100"/>
      <c r="Q32" s="100"/>
      <c r="R32" s="100"/>
      <c r="S32" s="100"/>
      <c r="T32" s="100"/>
      <c r="U32" s="100"/>
      <c r="V32" s="100"/>
      <c r="W32" s="100">
        <f t="shared" si="10"/>
        <v>0</v>
      </c>
      <c r="X32" s="13"/>
      <c r="Y32" s="13"/>
      <c r="Z32" s="144" t="s">
        <v>96</v>
      </c>
      <c r="AA32" s="145" t="s">
        <v>97</v>
      </c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>
        <v>0</v>
      </c>
      <c r="AO32" s="100">
        <v>0</v>
      </c>
      <c r="AP32" s="100">
        <v>0</v>
      </c>
      <c r="AQ32" s="100"/>
      <c r="AR32" s="100">
        <f t="shared" si="18"/>
        <v>0</v>
      </c>
      <c r="AS32" s="100">
        <f t="shared" si="11"/>
        <v>0</v>
      </c>
      <c r="AT32" s="100"/>
      <c r="AU32" s="100"/>
      <c r="AV32" s="100">
        <f t="shared" si="12"/>
        <v>0</v>
      </c>
      <c r="AW32" s="100"/>
      <c r="AX32" s="100"/>
      <c r="AY32" s="100">
        <v>2269193.2593797208</v>
      </c>
      <c r="AZ32" s="149"/>
      <c r="BA32" s="14"/>
      <c r="BB32" s="94"/>
      <c r="BC32" s="5"/>
    </row>
    <row r="33" spans="1:55" x14ac:dyDescent="0.25">
      <c r="A33" s="160"/>
      <c r="B33" s="100">
        <f t="shared" si="13"/>
        <v>795588.35167041817</v>
      </c>
      <c r="C33" s="100"/>
      <c r="D33" s="100"/>
      <c r="E33" s="13">
        <f t="shared" si="14"/>
        <v>795588.35167041817</v>
      </c>
      <c r="F33" s="100">
        <v>4346.7098982379275</v>
      </c>
      <c r="G33" s="100">
        <v>132233.2000955175</v>
      </c>
      <c r="H33" s="100">
        <f t="shared" si="5"/>
        <v>29962.62387094523</v>
      </c>
      <c r="I33" s="100">
        <f>+J33+K33</f>
        <v>11998.117307292581</v>
      </c>
      <c r="J33" s="100">
        <v>4559.3011418136648</v>
      </c>
      <c r="K33" s="100">
        <v>7438.8161654789164</v>
      </c>
      <c r="L33" s="100">
        <v>814.71537169156124</v>
      </c>
      <c r="M33" s="100">
        <v>17149.791191961089</v>
      </c>
      <c r="N33" s="100">
        <f t="shared" si="8"/>
        <v>45670.489069883486</v>
      </c>
      <c r="O33" s="100">
        <v>1691.2958737580955</v>
      </c>
      <c r="P33" s="100">
        <v>30518.572875750782</v>
      </c>
      <c r="Q33" s="100">
        <v>0</v>
      </c>
      <c r="R33" s="100">
        <v>0</v>
      </c>
      <c r="S33" s="100">
        <v>4383.6098402809221</v>
      </c>
      <c r="T33" s="100">
        <v>3797.4339932602802</v>
      </c>
      <c r="U33" s="100">
        <v>795.86081529895637</v>
      </c>
      <c r="V33" s="100">
        <v>4483.7156715344518</v>
      </c>
      <c r="W33" s="100">
        <f t="shared" si="10"/>
        <v>583375.32873583399</v>
      </c>
      <c r="X33" s="13">
        <v>531551.66128946119</v>
      </c>
      <c r="Y33" s="13">
        <v>51823.667446372856</v>
      </c>
      <c r="Z33" s="144" t="s">
        <v>98</v>
      </c>
      <c r="AA33" s="145" t="s">
        <v>99</v>
      </c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>
        <v>0</v>
      </c>
      <c r="AO33" s="100"/>
      <c r="AP33" s="100">
        <v>0</v>
      </c>
      <c r="AQ33" s="100"/>
      <c r="AR33" s="100">
        <f t="shared" si="18"/>
        <v>0</v>
      </c>
      <c r="AS33" s="100">
        <f t="shared" si="11"/>
        <v>0</v>
      </c>
      <c r="AT33" s="100"/>
      <c r="AU33" s="100"/>
      <c r="AV33" s="100">
        <f t="shared" si="12"/>
        <v>0</v>
      </c>
      <c r="AW33" s="100"/>
      <c r="AX33" s="100"/>
      <c r="AY33" s="100">
        <v>795588.35167041828</v>
      </c>
      <c r="AZ33" s="149"/>
      <c r="BA33" s="14"/>
      <c r="BB33" s="94"/>
      <c r="BC33" s="5"/>
    </row>
    <row r="34" spans="1:55" ht="30" x14ac:dyDescent="0.25">
      <c r="A34" s="160"/>
      <c r="B34" s="100">
        <f>+C34+D34+E34</f>
        <v>-2021.70815542129</v>
      </c>
      <c r="C34" s="100"/>
      <c r="D34" s="100"/>
      <c r="E34" s="13">
        <f>+AS46</f>
        <v>-2021.70815542129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3"/>
      <c r="Y34" s="13"/>
      <c r="Z34" s="129" t="s">
        <v>100</v>
      </c>
      <c r="AA34" s="130" t="s">
        <v>101</v>
      </c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>
        <v>0</v>
      </c>
      <c r="AO34" s="100">
        <v>0</v>
      </c>
      <c r="AP34" s="100">
        <v>0</v>
      </c>
      <c r="AQ34" s="100"/>
      <c r="AR34" s="100">
        <f t="shared" si="18"/>
        <v>0</v>
      </c>
      <c r="AS34" s="100">
        <f>+AR34+AO34+AN34</f>
        <v>0</v>
      </c>
      <c r="AT34" s="100"/>
      <c r="AU34" s="100"/>
      <c r="AV34" s="100">
        <f>+AU34+AT34+AS34+AM34+AD34</f>
        <v>0</v>
      </c>
      <c r="AW34" s="100"/>
      <c r="AX34" s="100"/>
      <c r="AY34" s="100">
        <v>-2021.70815542129</v>
      </c>
      <c r="AZ34" s="149"/>
      <c r="BA34" s="14"/>
      <c r="BB34" s="94"/>
      <c r="BC34" s="5"/>
    </row>
    <row r="35" spans="1:55" x14ac:dyDescent="0.25">
      <c r="A35" s="160"/>
      <c r="B35" s="100">
        <f t="shared" si="13"/>
        <v>9043126.9586708434</v>
      </c>
      <c r="C35" s="100"/>
      <c r="D35" s="100"/>
      <c r="E35" s="13">
        <f>+F35+G35+H35+N35+W35</f>
        <v>9043126.9586708434</v>
      </c>
      <c r="F35" s="100">
        <v>24532.618180596244</v>
      </c>
      <c r="G35" s="100">
        <v>1781916.2276605512</v>
      </c>
      <c r="H35" s="100">
        <f t="shared" ref="H35:H36" si="19">+I35+L35+M35</f>
        <v>107487.07988713853</v>
      </c>
      <c r="I35" s="100">
        <f>+J35+K35</f>
        <v>65799.856762470008</v>
      </c>
      <c r="J35" s="100">
        <v>41309.241988990005</v>
      </c>
      <c r="K35" s="100">
        <v>24490.61477348</v>
      </c>
      <c r="L35" s="100">
        <v>10225.754751458535</v>
      </c>
      <c r="M35" s="100">
        <v>31461.468373210002</v>
      </c>
      <c r="N35" s="100">
        <f t="shared" si="8"/>
        <v>543897.51684437087</v>
      </c>
      <c r="O35" s="100">
        <v>33985.643686457654</v>
      </c>
      <c r="P35" s="100">
        <v>253478.95710489037</v>
      </c>
      <c r="Q35" s="100">
        <v>0</v>
      </c>
      <c r="R35" s="100">
        <v>51558.048084953407</v>
      </c>
      <c r="S35" s="100">
        <v>3299.3911344223525</v>
      </c>
      <c r="T35" s="100">
        <v>9332.3264464634867</v>
      </c>
      <c r="U35" s="100">
        <v>31503.675297400296</v>
      </c>
      <c r="V35" s="100">
        <v>160739.47508978343</v>
      </c>
      <c r="W35" s="100">
        <f t="shared" si="10"/>
        <v>6585293.5160981864</v>
      </c>
      <c r="X35" s="13">
        <v>5974387.6950926799</v>
      </c>
      <c r="Y35" s="13">
        <v>610905.82100550667</v>
      </c>
      <c r="Z35" s="129" t="s">
        <v>102</v>
      </c>
      <c r="AA35" s="130" t="s">
        <v>103</v>
      </c>
      <c r="AB35" s="100"/>
      <c r="AC35" s="100"/>
      <c r="AD35" s="100">
        <f>+AB35+AC35</f>
        <v>0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>
        <f>+AQ35+AP35</f>
        <v>0</v>
      </c>
      <c r="AS35" s="100"/>
      <c r="AT35" s="100"/>
      <c r="AU35" s="100"/>
      <c r="AV35" s="100">
        <f>+AU35+AT35+AS35+AM35+AD35</f>
        <v>0</v>
      </c>
      <c r="AW35" s="100"/>
      <c r="AX35" s="100"/>
      <c r="AY35" s="100">
        <f>+E35</f>
        <v>9043126.9586708434</v>
      </c>
      <c r="AZ35" s="149"/>
      <c r="BA35" s="14"/>
      <c r="BB35" s="94"/>
      <c r="BC35" s="5"/>
    </row>
    <row r="36" spans="1:55" x14ac:dyDescent="0.25">
      <c r="A36" s="160"/>
      <c r="B36" s="100">
        <f t="shared" si="13"/>
        <v>2228642.5544757061</v>
      </c>
      <c r="C36" s="100"/>
      <c r="D36" s="100">
        <v>0</v>
      </c>
      <c r="E36" s="13">
        <f>+F36+G36+H36+N36+W36</f>
        <v>2228642.5544757061</v>
      </c>
      <c r="F36" s="100"/>
      <c r="G36" s="100">
        <v>2228642.5544757061</v>
      </c>
      <c r="H36" s="100">
        <f t="shared" si="19"/>
        <v>0</v>
      </c>
      <c r="I36" s="100"/>
      <c r="J36" s="100"/>
      <c r="K36" s="100"/>
      <c r="L36" s="100"/>
      <c r="M36" s="100"/>
      <c r="N36" s="100">
        <f t="shared" si="8"/>
        <v>0</v>
      </c>
      <c r="O36" s="100"/>
      <c r="P36" s="100"/>
      <c r="Q36" s="100"/>
      <c r="R36" s="100"/>
      <c r="S36" s="100"/>
      <c r="T36" s="100"/>
      <c r="U36" s="100"/>
      <c r="V36" s="100"/>
      <c r="W36" s="100"/>
      <c r="X36" s="13"/>
      <c r="Y36" s="13"/>
      <c r="Z36" s="134" t="s">
        <v>104</v>
      </c>
      <c r="AA36" s="135" t="s">
        <v>105</v>
      </c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>
        <f>+AU36+AT36+AS36+AM36+AD36</f>
        <v>0</v>
      </c>
      <c r="AW36" s="100"/>
      <c r="AX36" s="100"/>
      <c r="AY36" s="100">
        <f>+E36</f>
        <v>2228642.5544757061</v>
      </c>
      <c r="AZ36" s="149"/>
      <c r="BA36" s="14"/>
      <c r="BB36" s="94"/>
      <c r="BC36" s="5"/>
    </row>
    <row r="37" spans="1:55" ht="15.75" thickBot="1" x14ac:dyDescent="0.3">
      <c r="A37" s="161"/>
      <c r="B37" s="101"/>
      <c r="C37" s="101"/>
      <c r="D37" s="101"/>
      <c r="E37" s="110"/>
      <c r="F37" s="101">
        <f>+AU27-F28-F31-F35</f>
        <v>0</v>
      </c>
      <c r="G37" s="101">
        <f>+AT27-G28-G31-G35-G36</f>
        <v>0</v>
      </c>
      <c r="H37" s="111">
        <f>+AS27-H28-H31-H35</f>
        <v>-4.8021320253610611E-10</v>
      </c>
      <c r="I37" s="101"/>
      <c r="J37" s="101"/>
      <c r="K37" s="101"/>
      <c r="L37" s="101"/>
      <c r="M37" s="101"/>
      <c r="N37" s="101">
        <f>+AM27-N28-N31-N35</f>
        <v>0</v>
      </c>
      <c r="O37" s="101"/>
      <c r="P37" s="101"/>
      <c r="Q37" s="101"/>
      <c r="R37" s="101"/>
      <c r="S37" s="101"/>
      <c r="T37" s="101"/>
      <c r="U37" s="101"/>
      <c r="V37" s="101"/>
      <c r="W37" s="101">
        <f>+AD27-W28-W31-W35</f>
        <v>0</v>
      </c>
      <c r="X37" s="17"/>
      <c r="Y37" s="17"/>
      <c r="Z37" s="136"/>
      <c r="AA37" s="137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50"/>
      <c r="BA37" s="14"/>
      <c r="BB37" s="94"/>
      <c r="BC37" s="5"/>
    </row>
    <row r="38" spans="1:55" x14ac:dyDescent="0.25">
      <c r="A38" s="159" t="s">
        <v>87</v>
      </c>
      <c r="B38" s="100">
        <v>9043126.9586708415</v>
      </c>
      <c r="C38" s="100"/>
      <c r="D38" s="100"/>
      <c r="E38" s="13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3"/>
      <c r="Y38" s="13"/>
      <c r="Z38" s="134" t="s">
        <v>102</v>
      </c>
      <c r="AA38" s="135" t="s">
        <v>103</v>
      </c>
      <c r="AB38" s="13">
        <v>610905.82100550667</v>
      </c>
      <c r="AC38" s="13">
        <v>5974387.6950926799</v>
      </c>
      <c r="AD38" s="13">
        <f>+AB38+AC38</f>
        <v>6585293.5160981864</v>
      </c>
      <c r="AE38" s="100">
        <v>160739.47508978343</v>
      </c>
      <c r="AF38" s="100">
        <v>31503.675297400296</v>
      </c>
      <c r="AG38" s="100">
        <v>9332.3264464634867</v>
      </c>
      <c r="AH38" s="100">
        <v>3299.3911344223525</v>
      </c>
      <c r="AI38" s="100">
        <v>51558.048084953407</v>
      </c>
      <c r="AJ38" s="100">
        <v>0</v>
      </c>
      <c r="AK38" s="100">
        <v>253478.95710489037</v>
      </c>
      <c r="AL38" s="100">
        <v>33985.643686457654</v>
      </c>
      <c r="AM38" s="100">
        <f>+SUM(AE38:AL38)</f>
        <v>543897.5168443711</v>
      </c>
      <c r="AN38" s="100">
        <v>31461.468373210002</v>
      </c>
      <c r="AO38" s="100">
        <v>10225.754751458535</v>
      </c>
      <c r="AP38" s="100">
        <v>24490.61477348</v>
      </c>
      <c r="AQ38" s="100">
        <v>41309.241988990005</v>
      </c>
      <c r="AR38" s="100">
        <f>+AQ38+AP38</f>
        <v>65799.856762470008</v>
      </c>
      <c r="AS38" s="100">
        <f>+AR38+AO38+AN38</f>
        <v>107487.07988713853</v>
      </c>
      <c r="AT38" s="100">
        <v>1781916.2276605512</v>
      </c>
      <c r="AU38" s="100">
        <v>24532.618180596244</v>
      </c>
      <c r="AV38" s="13">
        <f>+AU38+AT38+AS38+AM38+AD38</f>
        <v>9043126.9586708434</v>
      </c>
      <c r="AW38" s="100"/>
      <c r="AX38" s="100"/>
      <c r="AY38" s="113">
        <f>+AV38+AW38</f>
        <v>9043126.9586708434</v>
      </c>
      <c r="AZ38" s="149" t="s">
        <v>87</v>
      </c>
      <c r="BA38" s="14"/>
      <c r="BB38" s="94"/>
      <c r="BC38" s="5"/>
    </row>
    <row r="39" spans="1:55" x14ac:dyDescent="0.25">
      <c r="A39" s="159"/>
      <c r="B39" s="100">
        <v>2228642.5544757061</v>
      </c>
      <c r="C39" s="100"/>
      <c r="D39" s="100"/>
      <c r="E39" s="13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3"/>
      <c r="Y39" s="13"/>
      <c r="Z39" s="134" t="s">
        <v>104</v>
      </c>
      <c r="AA39" s="135" t="s">
        <v>105</v>
      </c>
      <c r="AB39" s="13"/>
      <c r="AC39" s="13"/>
      <c r="AD39" s="13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>
        <v>2228642.5544757061</v>
      </c>
      <c r="AU39" s="100"/>
      <c r="AV39" s="13">
        <f>+AU39+AT39+AS39+AM39+AD39</f>
        <v>2228642.5544757061</v>
      </c>
      <c r="AW39" s="100"/>
      <c r="AX39" s="100"/>
      <c r="AY39" s="113">
        <f>+AV39+AW39</f>
        <v>2228642.5544757061</v>
      </c>
      <c r="AZ39" s="149"/>
      <c r="BA39" s="14"/>
      <c r="BB39" s="94"/>
      <c r="BC39" s="5"/>
    </row>
    <row r="40" spans="1:55" x14ac:dyDescent="0.25">
      <c r="A40" s="159"/>
      <c r="B40" s="100">
        <v>12862290.925139941</v>
      </c>
      <c r="C40" s="100"/>
      <c r="D40" s="100">
        <f>+D41+D42</f>
        <v>18849.357688959804</v>
      </c>
      <c r="E40" s="13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3"/>
      <c r="Y40" s="13"/>
      <c r="Z40" s="134" t="s">
        <v>88</v>
      </c>
      <c r="AA40" s="135" t="s">
        <v>89</v>
      </c>
      <c r="AB40" s="13"/>
      <c r="AC40" s="13"/>
      <c r="AD40" s="13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>
        <f>+SUM(AT41:AT42)</f>
        <v>12862290.925139941</v>
      </c>
      <c r="AU40" s="100"/>
      <c r="AV40" s="13">
        <f>+AD40+AM40+AS40+AT40+AU40</f>
        <v>12862290.925139941</v>
      </c>
      <c r="AW40" s="100">
        <f>+SUM(AW41,AW42)</f>
        <v>48912.459169544309</v>
      </c>
      <c r="AX40" s="100"/>
      <c r="AY40" s="113">
        <f>+AV40</f>
        <v>12862290.925139941</v>
      </c>
      <c r="AZ40" s="149"/>
      <c r="BA40" s="99"/>
      <c r="BB40" s="94"/>
      <c r="BC40" s="5"/>
    </row>
    <row r="41" spans="1:55" x14ac:dyDescent="0.25">
      <c r="A41" s="159"/>
      <c r="B41" s="100">
        <v>10738532.622736972</v>
      </c>
      <c r="C41" s="100"/>
      <c r="D41" s="100">
        <v>18849.357688959804</v>
      </c>
      <c r="E41" s="13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3"/>
      <c r="Y41" s="13"/>
      <c r="Z41" s="138" t="s">
        <v>90</v>
      </c>
      <c r="AA41" s="135" t="s">
        <v>91</v>
      </c>
      <c r="AB41" s="13"/>
      <c r="AC41" s="13"/>
      <c r="AD41" s="13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>
        <v>10738532.622736972</v>
      </c>
      <c r="AU41" s="100"/>
      <c r="AV41" s="13">
        <f t="shared" ref="AV41:AV46" si="20">+AD41+AM41+AS41+AT41+AU41</f>
        <v>10738532.622736972</v>
      </c>
      <c r="AW41" s="100">
        <v>45396.268608062375</v>
      </c>
      <c r="AX41" s="100"/>
      <c r="AY41" s="113">
        <f>+AV41</f>
        <v>10738532.622736972</v>
      </c>
      <c r="AZ41" s="149"/>
      <c r="BA41" s="14"/>
      <c r="BB41" s="94"/>
      <c r="BC41" s="5"/>
    </row>
    <row r="42" spans="1:55" ht="30" x14ac:dyDescent="0.25">
      <c r="A42" s="159"/>
      <c r="B42" s="100">
        <v>2123758.3024029685</v>
      </c>
      <c r="C42" s="100"/>
      <c r="D42" s="100"/>
      <c r="E42" s="13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3"/>
      <c r="Y42" s="13"/>
      <c r="Z42" s="138" t="s">
        <v>92</v>
      </c>
      <c r="AA42" s="135" t="s">
        <v>93</v>
      </c>
      <c r="AB42" s="13"/>
      <c r="AC42" s="13"/>
      <c r="AD42" s="13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>
        <v>2123758.3024029685</v>
      </c>
      <c r="AU42" s="100"/>
      <c r="AV42" s="13">
        <f t="shared" si="20"/>
        <v>2123758.3024029685</v>
      </c>
      <c r="AW42" s="100">
        <v>3516.1905614819334</v>
      </c>
      <c r="AX42" s="100"/>
      <c r="AY42" s="113">
        <f>+AV42</f>
        <v>2123758.3024029685</v>
      </c>
      <c r="AZ42" s="149"/>
      <c r="BA42" s="14"/>
      <c r="BB42" s="94"/>
      <c r="BC42" s="5"/>
    </row>
    <row r="43" spans="1:55" ht="30" x14ac:dyDescent="0.25">
      <c r="A43" s="159"/>
      <c r="B43" s="100">
        <v>3064781.6110501382</v>
      </c>
      <c r="C43" s="100"/>
      <c r="D43" s="100"/>
      <c r="E43" s="13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3"/>
      <c r="Y43" s="13"/>
      <c r="Z43" s="134" t="s">
        <v>94</v>
      </c>
      <c r="AA43" s="135" t="s">
        <v>95</v>
      </c>
      <c r="AB43" s="13"/>
      <c r="AC43" s="13"/>
      <c r="AD43" s="13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>
        <f>+SUM(AN44:AN45)</f>
        <v>0</v>
      </c>
      <c r="AO43" s="100">
        <f>+SUM(AO44:AO45)</f>
        <v>186321.63846756003</v>
      </c>
      <c r="AP43" s="100">
        <f>+SUM(AP44:AP45)</f>
        <v>0</v>
      </c>
      <c r="AQ43" s="100">
        <f>+SUM(AQ44:AQ45)</f>
        <v>2878459.9725825782</v>
      </c>
      <c r="AR43" s="100">
        <f>+AP43+AQ43</f>
        <v>2878459.9725825782</v>
      </c>
      <c r="AS43" s="100">
        <f t="shared" ref="AS43:AS46" si="21">+AR43+AO43+AN43</f>
        <v>3064781.6110501382</v>
      </c>
      <c r="AT43" s="100"/>
      <c r="AU43" s="100"/>
      <c r="AV43" s="13">
        <f t="shared" si="20"/>
        <v>3064781.6110501382</v>
      </c>
      <c r="AW43" s="100"/>
      <c r="AX43" s="100"/>
      <c r="AY43" s="113">
        <f t="shared" ref="AY43:AY46" si="22">+AV43+AW43</f>
        <v>3064781.6110501382</v>
      </c>
      <c r="AZ43" s="149"/>
      <c r="BA43" s="14"/>
      <c r="BB43" s="94"/>
      <c r="BC43" s="5"/>
    </row>
    <row r="44" spans="1:55" x14ac:dyDescent="0.25">
      <c r="A44" s="159"/>
      <c r="B44" s="100">
        <v>2269193.2593797208</v>
      </c>
      <c r="C44" s="100"/>
      <c r="D44" s="100"/>
      <c r="E44" s="13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3"/>
      <c r="Y44" s="13"/>
      <c r="Z44" s="138" t="s">
        <v>96</v>
      </c>
      <c r="AA44" s="135" t="s">
        <v>97</v>
      </c>
      <c r="AB44" s="13"/>
      <c r="AC44" s="13"/>
      <c r="AD44" s="13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>
        <v>2269193.2593797208</v>
      </c>
      <c r="AR44" s="100">
        <f>+AP44+AQ44</f>
        <v>2269193.2593797208</v>
      </c>
      <c r="AS44" s="100">
        <f t="shared" si="21"/>
        <v>2269193.2593797208</v>
      </c>
      <c r="AT44" s="100"/>
      <c r="AU44" s="100"/>
      <c r="AV44" s="13">
        <f t="shared" si="20"/>
        <v>2269193.2593797208</v>
      </c>
      <c r="AW44" s="100"/>
      <c r="AX44" s="100"/>
      <c r="AY44" s="113">
        <f t="shared" si="22"/>
        <v>2269193.2593797208</v>
      </c>
      <c r="AZ44" s="149"/>
      <c r="BA44" s="14"/>
      <c r="BB44" s="94"/>
      <c r="BC44" s="5"/>
    </row>
    <row r="45" spans="1:55" x14ac:dyDescent="0.25">
      <c r="A45" s="159"/>
      <c r="B45" s="100">
        <v>795588.35167041759</v>
      </c>
      <c r="C45" s="100"/>
      <c r="D45" s="100"/>
      <c r="E45" s="13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3"/>
      <c r="Y45" s="13"/>
      <c r="Z45" s="138" t="s">
        <v>98</v>
      </c>
      <c r="AA45" s="135" t="s">
        <v>99</v>
      </c>
      <c r="AB45" s="13"/>
      <c r="AC45" s="13"/>
      <c r="AD45" s="13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3">
        <v>186321.63846756003</v>
      </c>
      <c r="AP45" s="100"/>
      <c r="AQ45" s="100">
        <v>609266.71320285753</v>
      </c>
      <c r="AR45" s="100">
        <f>+AP45+AQ45</f>
        <v>609266.71320285753</v>
      </c>
      <c r="AS45" s="100">
        <f t="shared" si="21"/>
        <v>795588.35167041759</v>
      </c>
      <c r="AT45" s="100"/>
      <c r="AU45" s="100"/>
      <c r="AV45" s="13">
        <f t="shared" si="20"/>
        <v>795588.35167041759</v>
      </c>
      <c r="AW45" s="100"/>
      <c r="AX45" s="100"/>
      <c r="AY45" s="113">
        <f t="shared" si="22"/>
        <v>795588.35167041759</v>
      </c>
      <c r="AZ45" s="149"/>
      <c r="BA45" s="14"/>
      <c r="BB45" s="94"/>
      <c r="BC45" s="5"/>
    </row>
    <row r="46" spans="1:55" ht="30" x14ac:dyDescent="0.25">
      <c r="A46" s="159"/>
      <c r="B46" s="100">
        <v>-2021.70815542129</v>
      </c>
      <c r="C46" s="100"/>
      <c r="D46" s="100"/>
      <c r="E46" s="13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3"/>
      <c r="Y46" s="13"/>
      <c r="Z46" s="134" t="s">
        <v>100</v>
      </c>
      <c r="AA46" s="135" t="s">
        <v>101</v>
      </c>
      <c r="AB46" s="13"/>
      <c r="AC46" s="13"/>
      <c r="AD46" s="13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>
        <v>-2021.70815542129</v>
      </c>
      <c r="AR46" s="100">
        <f>+AP46+AQ46</f>
        <v>-2021.70815542129</v>
      </c>
      <c r="AS46" s="100">
        <f t="shared" si="21"/>
        <v>-2021.70815542129</v>
      </c>
      <c r="AT46" s="100"/>
      <c r="AU46" s="100"/>
      <c r="AV46" s="13">
        <f t="shared" si="20"/>
        <v>-2021.70815542129</v>
      </c>
      <c r="AW46" s="100"/>
      <c r="AX46" s="100"/>
      <c r="AY46" s="113">
        <f t="shared" si="22"/>
        <v>-2021.70815542129</v>
      </c>
      <c r="AZ46" s="149"/>
      <c r="BA46" s="14"/>
      <c r="BB46" s="94"/>
      <c r="BC46" s="5"/>
    </row>
    <row r="47" spans="1:55" ht="15" customHeight="1" x14ac:dyDescent="0.25">
      <c r="A47" s="159"/>
      <c r="B47" s="100">
        <f t="shared" ref="B47:B52" si="23">+C47+D47+E47</f>
        <v>7934308.6963830199</v>
      </c>
      <c r="C47" s="100"/>
      <c r="D47" s="100">
        <f>+SUM(D48:D52)</f>
        <v>164224.33671442396</v>
      </c>
      <c r="E47" s="13">
        <f t="shared" ref="E47:E52" si="24">+F47+G47+H47+N47+W47</f>
        <v>7770084.3596685957</v>
      </c>
      <c r="F47" s="100">
        <f>+SUM(F48:F52)</f>
        <v>4489.3797251765227</v>
      </c>
      <c r="G47" s="100">
        <f>+SUM(G48:G52)</f>
        <v>1225497.4309331281</v>
      </c>
      <c r="H47" s="100">
        <f t="shared" ref="H47:H48" si="25">+I47+L47+M47</f>
        <v>708869.73735575762</v>
      </c>
      <c r="I47" s="100">
        <f t="shared" ref="I47:I51" si="26">+J47+K47</f>
        <v>704112.17810226046</v>
      </c>
      <c r="J47" s="100">
        <f t="shared" ref="J47:M47" si="27">+SUM(J48:J52)</f>
        <v>696852.2503741883</v>
      </c>
      <c r="K47" s="100">
        <f t="shared" si="27"/>
        <v>7259.927728072119</v>
      </c>
      <c r="L47" s="100">
        <f t="shared" si="27"/>
        <v>3409.5754771071752</v>
      </c>
      <c r="M47" s="100">
        <f t="shared" si="27"/>
        <v>1347.98377639</v>
      </c>
      <c r="N47" s="100">
        <f t="shared" ref="N47:N52" si="28">+SUM(O47:V47)</f>
        <v>2210815.390119195</v>
      </c>
      <c r="O47" s="100">
        <f t="shared" ref="O47:V47" si="29">+O48+O49+O50+O51+O52</f>
        <v>208596.63320607992</v>
      </c>
      <c r="P47" s="100">
        <f t="shared" si="29"/>
        <v>1373853.115880724</v>
      </c>
      <c r="Q47" s="100">
        <f t="shared" si="29"/>
        <v>47304.383034770777</v>
      </c>
      <c r="R47" s="100">
        <f t="shared" si="29"/>
        <v>45445.384164687181</v>
      </c>
      <c r="S47" s="100">
        <f t="shared" si="29"/>
        <v>27805.984432068963</v>
      </c>
      <c r="T47" s="100">
        <f t="shared" si="29"/>
        <v>44869.949496267735</v>
      </c>
      <c r="U47" s="100">
        <f t="shared" si="29"/>
        <v>53928.144223882453</v>
      </c>
      <c r="V47" s="100">
        <f t="shared" si="29"/>
        <v>409011.79568071372</v>
      </c>
      <c r="W47" s="100">
        <f t="shared" ref="W47:W52" si="30">+X47+Y47</f>
        <v>3620412.4215353378</v>
      </c>
      <c r="X47" s="13">
        <f>+SUM(X48:X52)</f>
        <v>3256026.2193928454</v>
      </c>
      <c r="Y47" s="13">
        <f>+SUM(Y48:Y52)</f>
        <v>364386.20214249223</v>
      </c>
      <c r="Z47" s="129" t="s">
        <v>106</v>
      </c>
      <c r="AA47" s="130" t="s">
        <v>107</v>
      </c>
      <c r="AB47" s="13">
        <f>+SUM(AB48:AB52)</f>
        <v>32698.433791955726</v>
      </c>
      <c r="AC47" s="13">
        <f>+SUM(AC48:AC52)</f>
        <v>728682.08216143085</v>
      </c>
      <c r="AD47" s="13">
        <f t="shared" ref="AD47:AD52" si="31">+AB47+AC47</f>
        <v>761380.51595338655</v>
      </c>
      <c r="AE47" s="100">
        <f t="shared" ref="AE47:AL47" si="32">+AE48+AE49+AE50+AE51+AE52</f>
        <v>359798.59721771441</v>
      </c>
      <c r="AF47" s="100">
        <f t="shared" si="32"/>
        <v>37242.281277285605</v>
      </c>
      <c r="AG47" s="100">
        <f t="shared" si="32"/>
        <v>50676.027371996272</v>
      </c>
      <c r="AH47" s="100">
        <f t="shared" si="32"/>
        <v>25174.394866056558</v>
      </c>
      <c r="AI47" s="100">
        <f t="shared" si="32"/>
        <v>8265.6050630378631</v>
      </c>
      <c r="AJ47" s="100">
        <f t="shared" si="32"/>
        <v>42718.916701600348</v>
      </c>
      <c r="AK47" s="100">
        <f t="shared" si="32"/>
        <v>1537620.2328040781</v>
      </c>
      <c r="AL47" s="100">
        <f t="shared" si="32"/>
        <v>19420.545619571214</v>
      </c>
      <c r="AM47" s="100">
        <f>+SUM(AE47:AL47)</f>
        <v>2080916.6009213403</v>
      </c>
      <c r="AN47" s="100">
        <f t="shared" ref="AN47:AQ47" si="33">+SUM(AN48:AN52)</f>
        <v>306903.68105424097</v>
      </c>
      <c r="AO47" s="100">
        <f t="shared" si="33"/>
        <v>12473.570294083762</v>
      </c>
      <c r="AP47" s="100">
        <f t="shared" si="33"/>
        <v>62098.376605742422</v>
      </c>
      <c r="AQ47" s="100">
        <f t="shared" si="33"/>
        <v>384882.4583669618</v>
      </c>
      <c r="AR47" s="100">
        <f t="shared" ref="AR47:AR52" si="34">+AQ47+AP47</f>
        <v>446980.83497270424</v>
      </c>
      <c r="AS47" s="100">
        <f t="shared" ref="AS47:AS67" si="35">+AR47+AO47+AN47</f>
        <v>766358.08632102888</v>
      </c>
      <c r="AT47" s="100">
        <f>+SUM(AT48:AT52)</f>
        <v>3012969.3250748091</v>
      </c>
      <c r="AU47" s="100">
        <f>+SUM(AU48:AU52)</f>
        <v>22758.066426548368</v>
      </c>
      <c r="AV47" s="13">
        <f t="shared" ref="AV47:AV52" si="36">+AU47+AT47+AS47+AM47+AD47</f>
        <v>6644382.5946971122</v>
      </c>
      <c r="AW47" s="100">
        <f>+SUM(AW48:AW52)</f>
        <v>1289926.1016796876</v>
      </c>
      <c r="AX47" s="100"/>
      <c r="AY47" s="113">
        <f>+AV47+AW47+AX47</f>
        <v>7934308.6963767996</v>
      </c>
      <c r="AZ47" s="149"/>
      <c r="BA47" s="14"/>
      <c r="BB47" s="94"/>
      <c r="BC47" s="5"/>
    </row>
    <row r="48" spans="1:55" x14ac:dyDescent="0.25">
      <c r="A48" s="159"/>
      <c r="B48" s="100">
        <f t="shared" si="23"/>
        <v>3807058.2942260937</v>
      </c>
      <c r="C48" s="100"/>
      <c r="D48" s="100">
        <v>95473.270194320416</v>
      </c>
      <c r="E48" s="13">
        <f t="shared" si="24"/>
        <v>3711585.0240317732</v>
      </c>
      <c r="F48" s="100">
        <v>4489.3797251765227</v>
      </c>
      <c r="G48" s="100">
        <v>1190626.269502443</v>
      </c>
      <c r="H48" s="100">
        <f t="shared" si="25"/>
        <v>708867.37254382763</v>
      </c>
      <c r="I48" s="100">
        <f t="shared" si="26"/>
        <v>704109.81329033046</v>
      </c>
      <c r="J48" s="100">
        <v>696852.2503741883</v>
      </c>
      <c r="K48" s="100">
        <v>7257.5629161421193</v>
      </c>
      <c r="L48" s="100">
        <v>3409.5754771071752</v>
      </c>
      <c r="M48" s="100">
        <v>1347.98377639</v>
      </c>
      <c r="N48" s="100">
        <f t="shared" si="28"/>
        <v>1429512.1967866833</v>
      </c>
      <c r="O48" s="100">
        <v>208596.63320607992</v>
      </c>
      <c r="P48" s="100">
        <v>1149409.2821079306</v>
      </c>
      <c r="Q48" s="100">
        <v>0</v>
      </c>
      <c r="R48" s="100">
        <v>3653.6691397469531</v>
      </c>
      <c r="S48" s="100">
        <v>5869.6284461289515</v>
      </c>
      <c r="T48" s="100">
        <v>6655.7707245477422</v>
      </c>
      <c r="U48" s="100">
        <v>25305.808197358776</v>
      </c>
      <c r="V48" s="100">
        <v>30021.404964890069</v>
      </c>
      <c r="W48" s="100">
        <f t="shared" si="30"/>
        <v>378089.80547364266</v>
      </c>
      <c r="X48" s="13">
        <v>277739.31901497045</v>
      </c>
      <c r="Y48" s="13">
        <v>100350.48645867218</v>
      </c>
      <c r="Z48" s="127" t="s">
        <v>108</v>
      </c>
      <c r="AA48" s="128" t="s">
        <v>109</v>
      </c>
      <c r="AB48" s="13">
        <v>29882.414977017612</v>
      </c>
      <c r="AC48" s="13">
        <v>526242.97826041107</v>
      </c>
      <c r="AD48" s="13">
        <f t="shared" si="31"/>
        <v>556125.39323742862</v>
      </c>
      <c r="AE48" s="100">
        <v>345084.90525658126</v>
      </c>
      <c r="AF48" s="100">
        <v>36942.736168283685</v>
      </c>
      <c r="AG48" s="100">
        <v>41791.948893823464</v>
      </c>
      <c r="AH48" s="100">
        <v>23777.315418830149</v>
      </c>
      <c r="AI48" s="100">
        <v>7413.3809123432047</v>
      </c>
      <c r="AJ48" s="100">
        <v>42665.534221570997</v>
      </c>
      <c r="AK48" s="100">
        <v>1492329.2656741552</v>
      </c>
      <c r="AL48" s="100">
        <v>18998.520975417119</v>
      </c>
      <c r="AM48" s="100">
        <f>+SUM(AE48:AL48)</f>
        <v>2009003.6075210052</v>
      </c>
      <c r="AN48" s="100">
        <v>303567.96161608223</v>
      </c>
      <c r="AO48" s="100">
        <v>10173.155189144538</v>
      </c>
      <c r="AP48" s="100">
        <v>52193.36495773818</v>
      </c>
      <c r="AQ48" s="100">
        <v>2824.6021251126376</v>
      </c>
      <c r="AR48" s="100">
        <f t="shared" si="34"/>
        <v>55017.967082850817</v>
      </c>
      <c r="AS48" s="100">
        <f t="shared" si="35"/>
        <v>368759.08388807758</v>
      </c>
      <c r="AT48" s="100">
        <v>529288.33522735862</v>
      </c>
      <c r="AU48" s="100">
        <v>20745.040305700662</v>
      </c>
      <c r="AV48" s="13">
        <f t="shared" si="36"/>
        <v>3483921.4601795711</v>
      </c>
      <c r="AW48" s="100">
        <v>323136.83404282574</v>
      </c>
      <c r="AX48" s="100"/>
      <c r="AY48" s="113">
        <f t="shared" ref="AY48:AY52" si="37">+AV48+AW48+AX48</f>
        <v>3807058.2942223968</v>
      </c>
      <c r="AZ48" s="149"/>
      <c r="BA48" s="14"/>
      <c r="BB48" s="94"/>
      <c r="BC48" s="5"/>
    </row>
    <row r="49" spans="1:55" x14ac:dyDescent="0.25">
      <c r="A49" s="159"/>
      <c r="B49" s="100">
        <f t="shared" si="23"/>
        <v>3099859.6861150945</v>
      </c>
      <c r="C49" s="100"/>
      <c r="D49" s="100">
        <v>38114.766117499988</v>
      </c>
      <c r="E49" s="13">
        <f t="shared" si="24"/>
        <v>3061744.9199975943</v>
      </c>
      <c r="F49" s="100">
        <v>0</v>
      </c>
      <c r="G49" s="100">
        <v>1356.7032549899998</v>
      </c>
      <c r="H49" s="100">
        <f t="shared" ref="H49:H51" si="38">+SUM(J49:M49)</f>
        <v>0</v>
      </c>
      <c r="I49" s="100">
        <f t="shared" si="26"/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f t="shared" si="28"/>
        <v>275221.77476414706</v>
      </c>
      <c r="O49" s="100">
        <v>0</v>
      </c>
      <c r="P49" s="100">
        <v>150838.31273497344</v>
      </c>
      <c r="Q49" s="100">
        <v>0</v>
      </c>
      <c r="R49" s="100">
        <v>0</v>
      </c>
      <c r="S49" s="100">
        <v>19339.443484610012</v>
      </c>
      <c r="T49" s="100">
        <v>36633.098178719993</v>
      </c>
      <c r="U49" s="100">
        <v>28622.336026523677</v>
      </c>
      <c r="V49" s="100">
        <v>39788.584339319954</v>
      </c>
      <c r="W49" s="100">
        <f t="shared" si="30"/>
        <v>2785166.4419784574</v>
      </c>
      <c r="X49" s="13">
        <v>2521882.7709812871</v>
      </c>
      <c r="Y49" s="13">
        <v>263283.67099717003</v>
      </c>
      <c r="Z49" s="127" t="s">
        <v>110</v>
      </c>
      <c r="AA49" s="128" t="s">
        <v>111</v>
      </c>
      <c r="AB49" s="13">
        <v>627.61517819999995</v>
      </c>
      <c r="AC49" s="13">
        <v>127357.85598334148</v>
      </c>
      <c r="AD49" s="13">
        <f t="shared" si="31"/>
        <v>127985.47116154147</v>
      </c>
      <c r="AE49" s="100">
        <v>3176.1379018913631</v>
      </c>
      <c r="AF49" s="100">
        <v>285.68838210000001</v>
      </c>
      <c r="AG49" s="100">
        <v>1722.9390499298843</v>
      </c>
      <c r="AH49" s="100">
        <v>226.40717816</v>
      </c>
      <c r="AI49" s="100">
        <v>4.0999999999999995E-3</v>
      </c>
      <c r="AJ49" s="100">
        <v>0</v>
      </c>
      <c r="AK49" s="100">
        <v>19070.256676930727</v>
      </c>
      <c r="AL49" s="100">
        <v>407.75143097</v>
      </c>
      <c r="AM49" s="100">
        <f>+SUM(AE49:AL49)</f>
        <v>24889.184719981975</v>
      </c>
      <c r="AN49" s="100">
        <v>351.68109799999928</v>
      </c>
      <c r="AO49" s="100">
        <v>0</v>
      </c>
      <c r="AP49" s="100">
        <v>7183.7552725723008</v>
      </c>
      <c r="AQ49" s="100">
        <v>381071.71462039999</v>
      </c>
      <c r="AR49" s="100">
        <f t="shared" si="34"/>
        <v>388255.46989297227</v>
      </c>
      <c r="AS49" s="100">
        <f t="shared" si="35"/>
        <v>388607.15099097224</v>
      </c>
      <c r="AT49" s="100">
        <v>2123367.6990043251</v>
      </c>
      <c r="AU49" s="100">
        <v>1525.1315490000004</v>
      </c>
      <c r="AV49" s="13">
        <f t="shared" si="36"/>
        <v>2666374.6374258208</v>
      </c>
      <c r="AW49" s="100">
        <v>433485.04868675309</v>
      </c>
      <c r="AX49" s="100"/>
      <c r="AY49" s="113">
        <f t="shared" si="37"/>
        <v>3099859.6861125738</v>
      </c>
      <c r="AZ49" s="149"/>
      <c r="BA49" s="14"/>
      <c r="BB49" s="94"/>
      <c r="BC49" s="5"/>
    </row>
    <row r="50" spans="1:55" ht="30" x14ac:dyDescent="0.25">
      <c r="A50" s="159"/>
      <c r="B50" s="100">
        <f t="shared" si="23"/>
        <v>561519.65145525732</v>
      </c>
      <c r="C50" s="100"/>
      <c r="D50" s="100">
        <v>30636.300402603552</v>
      </c>
      <c r="E50" s="13">
        <f t="shared" si="24"/>
        <v>530883.35105265374</v>
      </c>
      <c r="F50" s="100">
        <v>0</v>
      </c>
      <c r="G50" s="100">
        <v>0</v>
      </c>
      <c r="H50" s="100">
        <f t="shared" si="38"/>
        <v>0</v>
      </c>
      <c r="I50" s="100">
        <f t="shared" si="26"/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f t="shared" si="28"/>
        <v>77783.514132149998</v>
      </c>
      <c r="O50" s="100">
        <v>0</v>
      </c>
      <c r="P50" s="100">
        <v>73605.521037819999</v>
      </c>
      <c r="Q50" s="100">
        <v>0</v>
      </c>
      <c r="R50" s="100">
        <v>0</v>
      </c>
      <c r="S50" s="100">
        <v>2596.9125013299999</v>
      </c>
      <c r="T50" s="100">
        <v>1581.0805930000004</v>
      </c>
      <c r="U50" s="100">
        <v>0</v>
      </c>
      <c r="V50" s="100">
        <v>0</v>
      </c>
      <c r="W50" s="100">
        <f t="shared" si="30"/>
        <v>453099.8369205037</v>
      </c>
      <c r="X50" s="13">
        <v>453099.8369205037</v>
      </c>
      <c r="Y50" s="13">
        <v>0</v>
      </c>
      <c r="Z50" s="127" t="s">
        <v>112</v>
      </c>
      <c r="AA50" s="128" t="s">
        <v>113</v>
      </c>
      <c r="AB50" s="13">
        <v>0</v>
      </c>
      <c r="AC50" s="13">
        <v>19904.890744613553</v>
      </c>
      <c r="AD50" s="13">
        <f t="shared" si="31"/>
        <v>19904.890744613553</v>
      </c>
      <c r="AE50" s="100">
        <v>0</v>
      </c>
      <c r="AF50" s="100">
        <v>0</v>
      </c>
      <c r="AG50" s="100">
        <v>0</v>
      </c>
      <c r="AH50" s="100">
        <v>0</v>
      </c>
      <c r="AI50" s="100">
        <v>0</v>
      </c>
      <c r="AJ50" s="100">
        <v>0</v>
      </c>
      <c r="AK50" s="100">
        <v>10731.40965799</v>
      </c>
      <c r="AL50" s="100">
        <v>0</v>
      </c>
      <c r="AM50" s="100">
        <f>+SUM(AE50:AL50)</f>
        <v>10731.40965799</v>
      </c>
      <c r="AN50" s="100">
        <v>0</v>
      </c>
      <c r="AO50" s="100">
        <v>0</v>
      </c>
      <c r="AP50" s="100">
        <v>0</v>
      </c>
      <c r="AQ50" s="100">
        <v>0</v>
      </c>
      <c r="AR50" s="100">
        <f t="shared" si="34"/>
        <v>0</v>
      </c>
      <c r="AS50" s="100">
        <f t="shared" si="35"/>
        <v>0</v>
      </c>
      <c r="AT50" s="100">
        <v>0</v>
      </c>
      <c r="AU50" s="100">
        <v>0</v>
      </c>
      <c r="AV50" s="13">
        <f t="shared" si="36"/>
        <v>30636.300402603552</v>
      </c>
      <c r="AW50" s="100">
        <v>530883.35105265374</v>
      </c>
      <c r="AX50" s="100"/>
      <c r="AY50" s="113">
        <f t="shared" si="37"/>
        <v>561519.65145525732</v>
      </c>
      <c r="AZ50" s="149"/>
      <c r="BA50" s="14"/>
      <c r="BB50" s="94"/>
      <c r="BC50" s="5"/>
    </row>
    <row r="51" spans="1:55" x14ac:dyDescent="0.25">
      <c r="A51" s="159"/>
      <c r="B51" s="100">
        <f t="shared" si="23"/>
        <v>428297.90443621465</v>
      </c>
      <c r="C51" s="100"/>
      <c r="D51" s="100">
        <v>0</v>
      </c>
      <c r="E51" s="13">
        <f t="shared" si="24"/>
        <v>428297.90443621465</v>
      </c>
      <c r="F51" s="100">
        <v>0</v>
      </c>
      <c r="G51" s="100">
        <v>0</v>
      </c>
      <c r="H51" s="100">
        <f t="shared" si="38"/>
        <v>0</v>
      </c>
      <c r="I51" s="100">
        <f t="shared" si="26"/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f t="shared" si="28"/>
        <v>428297.90443621465</v>
      </c>
      <c r="O51" s="100">
        <v>0</v>
      </c>
      <c r="P51" s="100">
        <v>0</v>
      </c>
      <c r="Q51" s="100">
        <v>47304.383034770777</v>
      </c>
      <c r="R51" s="100">
        <v>41791.715024940226</v>
      </c>
      <c r="S51" s="100">
        <v>0</v>
      </c>
      <c r="T51" s="100">
        <v>0</v>
      </c>
      <c r="U51" s="100">
        <v>0</v>
      </c>
      <c r="V51" s="100">
        <v>339201.80637650366</v>
      </c>
      <c r="W51" s="100">
        <f t="shared" si="30"/>
        <v>0</v>
      </c>
      <c r="X51" s="13">
        <v>0</v>
      </c>
      <c r="Y51" s="13">
        <v>0</v>
      </c>
      <c r="Z51" s="127" t="s">
        <v>114</v>
      </c>
      <c r="AA51" s="128" t="s">
        <v>115</v>
      </c>
      <c r="AB51" s="13">
        <v>2140.2370497381112</v>
      </c>
      <c r="AC51" s="13">
        <v>53857.78336184474</v>
      </c>
      <c r="AD51" s="13">
        <f t="shared" si="31"/>
        <v>55998.020411582853</v>
      </c>
      <c r="AE51" s="100">
        <v>11537.5540592418</v>
      </c>
      <c r="AF51" s="100">
        <v>13.856726901920723</v>
      </c>
      <c r="AG51" s="100">
        <v>7161.1394282429237</v>
      </c>
      <c r="AH51" s="100">
        <v>1170.6722690664117</v>
      </c>
      <c r="AI51" s="100">
        <v>852.22005069465831</v>
      </c>
      <c r="AJ51" s="100">
        <v>53.382480029351669</v>
      </c>
      <c r="AK51" s="100">
        <v>15489.300795002126</v>
      </c>
      <c r="AL51" s="100">
        <v>14.273213184094631</v>
      </c>
      <c r="AM51" s="100">
        <f>+SUM(AE51:AL51)</f>
        <v>36292.399022363286</v>
      </c>
      <c r="AN51" s="100">
        <v>2984.0383401587796</v>
      </c>
      <c r="AO51" s="100">
        <v>186.91848882922307</v>
      </c>
      <c r="AP51" s="100">
        <v>966.50725338796656</v>
      </c>
      <c r="AQ51" s="100">
        <v>965.31422210602614</v>
      </c>
      <c r="AR51" s="100">
        <f t="shared" si="34"/>
        <v>1931.8214754939927</v>
      </c>
      <c r="AS51" s="100">
        <f t="shared" si="35"/>
        <v>5102.7783044819953</v>
      </c>
      <c r="AT51" s="100">
        <v>327995.9442284836</v>
      </c>
      <c r="AU51" s="100">
        <v>487.89457184770475</v>
      </c>
      <c r="AV51" s="13">
        <f t="shared" si="36"/>
        <v>425877.03653875942</v>
      </c>
      <c r="AW51" s="100">
        <v>2420.8678974552245</v>
      </c>
      <c r="AX51" s="100"/>
      <c r="AY51" s="113">
        <f t="shared" si="37"/>
        <v>428297.90443621465</v>
      </c>
      <c r="AZ51" s="149"/>
      <c r="BA51" s="14"/>
      <c r="BB51" s="94"/>
      <c r="BC51" s="5"/>
    </row>
    <row r="52" spans="1:55" x14ac:dyDescent="0.25">
      <c r="A52" s="159"/>
      <c r="B52" s="100">
        <f t="shared" si="23"/>
        <v>37573.16015035897</v>
      </c>
      <c r="C52" s="100"/>
      <c r="D52" s="100">
        <v>0</v>
      </c>
      <c r="E52" s="13">
        <f t="shared" si="24"/>
        <v>37573.16015035897</v>
      </c>
      <c r="F52" s="100">
        <v>0</v>
      </c>
      <c r="G52" s="100">
        <v>33514.458175694999</v>
      </c>
      <c r="H52" s="104">
        <f>+I52+L52+M52</f>
        <v>2.3648119300000001</v>
      </c>
      <c r="I52" s="100">
        <f>+J52+K52</f>
        <v>2.3648119300000001</v>
      </c>
      <c r="J52" s="100">
        <v>0</v>
      </c>
      <c r="K52" s="100">
        <v>2.3648119300000001</v>
      </c>
      <c r="L52" s="100">
        <v>0</v>
      </c>
      <c r="M52" s="100">
        <v>0</v>
      </c>
      <c r="N52" s="100">
        <f t="shared" si="28"/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f t="shared" si="30"/>
        <v>4056.3371627339748</v>
      </c>
      <c r="X52" s="13">
        <v>3304.2924760839751</v>
      </c>
      <c r="Y52" s="13">
        <v>752.0446866499999</v>
      </c>
      <c r="Z52" s="127" t="s">
        <v>116</v>
      </c>
      <c r="AA52" s="128" t="s">
        <v>117</v>
      </c>
      <c r="AB52" s="13">
        <v>48.166587</v>
      </c>
      <c r="AC52" s="13">
        <v>1318.5738112199999</v>
      </c>
      <c r="AD52" s="13">
        <f t="shared" si="31"/>
        <v>1366.7403982199999</v>
      </c>
      <c r="AE52" s="100">
        <v>0</v>
      </c>
      <c r="AF52" s="100">
        <v>0</v>
      </c>
      <c r="AG52" s="100">
        <v>0</v>
      </c>
      <c r="AH52" s="100">
        <v>0</v>
      </c>
      <c r="AI52" s="100">
        <v>0</v>
      </c>
      <c r="AJ52" s="100">
        <v>0</v>
      </c>
      <c r="AK52" s="100">
        <v>0</v>
      </c>
      <c r="AL52" s="100">
        <v>0</v>
      </c>
      <c r="AM52" s="100">
        <v>0</v>
      </c>
      <c r="AN52" s="100">
        <v>0</v>
      </c>
      <c r="AO52" s="100">
        <v>2113.4966161100001</v>
      </c>
      <c r="AP52" s="100">
        <v>1754.7491220439754</v>
      </c>
      <c r="AQ52" s="100">
        <v>20.827399343164387</v>
      </c>
      <c r="AR52" s="100">
        <f t="shared" si="34"/>
        <v>1775.5765213871398</v>
      </c>
      <c r="AS52" s="100">
        <f t="shared" si="35"/>
        <v>3889.0731374971401</v>
      </c>
      <c r="AT52" s="100">
        <v>32317.346614641832</v>
      </c>
      <c r="AU52" s="100">
        <v>0</v>
      </c>
      <c r="AV52" s="13">
        <f t="shared" si="36"/>
        <v>37573.16015035897</v>
      </c>
      <c r="AW52" s="100">
        <v>0</v>
      </c>
      <c r="AX52" s="100"/>
      <c r="AY52" s="113">
        <f t="shared" si="37"/>
        <v>37573.16015035897</v>
      </c>
      <c r="AZ52" s="149"/>
      <c r="BA52" s="14"/>
      <c r="BB52" s="94"/>
      <c r="BC52" s="5"/>
    </row>
    <row r="53" spans="1:55" ht="30" customHeight="1" x14ac:dyDescent="0.25">
      <c r="A53" s="159"/>
      <c r="B53" s="100">
        <f>+C53+D53+E53</f>
        <v>26071118.576209728</v>
      </c>
      <c r="C53" s="100"/>
      <c r="D53" s="100"/>
      <c r="E53" s="13">
        <f>+F53+G53+H53+N53+W53</f>
        <v>26071118.576209728</v>
      </c>
      <c r="F53" s="100">
        <v>42801.304881968092</v>
      </c>
      <c r="G53" s="100">
        <v>18660321.601417881</v>
      </c>
      <c r="H53" s="100">
        <f>+I53+L53+M53</f>
        <v>3227735.3317471268</v>
      </c>
      <c r="I53" s="100">
        <f>+J53+K53</f>
        <v>2685106.7780600707</v>
      </c>
      <c r="J53" s="100">
        <v>2605777.7144089206</v>
      </c>
      <c r="K53" s="100">
        <v>79329.063651150311</v>
      </c>
      <c r="L53" s="100">
        <v>205611.38803599516</v>
      </c>
      <c r="M53" s="100">
        <v>337017.16565106093</v>
      </c>
      <c r="N53" s="100">
        <f>+SUM(O53:V53)</f>
        <v>413998.72764651675</v>
      </c>
      <c r="O53" s="100">
        <v>-155190.44390005106</v>
      </c>
      <c r="P53" s="100">
        <v>417246.07402824447</v>
      </c>
      <c r="Q53" s="100">
        <v>-4585.4663331704287</v>
      </c>
      <c r="R53" s="100">
        <v>14378.268983304086</v>
      </c>
      <c r="S53" s="100">
        <v>667.80156840994823</v>
      </c>
      <c r="T53" s="100">
        <v>15138.404322192022</v>
      </c>
      <c r="U53" s="100">
        <v>14817.812350803448</v>
      </c>
      <c r="V53" s="100">
        <v>111526.27662678427</v>
      </c>
      <c r="W53" s="100">
        <f>+X53+Y53</f>
        <v>3726261.6105162362</v>
      </c>
      <c r="X53" s="13">
        <v>3447043.5578612662</v>
      </c>
      <c r="Y53" s="13">
        <v>279218.05265497015</v>
      </c>
      <c r="Z53" s="129" t="s">
        <v>118</v>
      </c>
      <c r="AA53" s="130" t="s">
        <v>119</v>
      </c>
      <c r="AB53" s="13"/>
      <c r="AC53" s="13"/>
      <c r="AD53" s="13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3">
        <f>+AU53+AT53+AS53+AM53+AD53</f>
        <v>0</v>
      </c>
      <c r="AW53" s="100"/>
      <c r="AX53" s="100"/>
      <c r="AY53" s="113">
        <f>+AV53+AW53+AX53</f>
        <v>0</v>
      </c>
      <c r="AZ53" s="149"/>
      <c r="BA53" s="14"/>
      <c r="BB53" s="94"/>
      <c r="BC53" s="5"/>
    </row>
    <row r="54" spans="1:55" ht="15.75" thickBot="1" x14ac:dyDescent="0.3">
      <c r="A54" s="163"/>
      <c r="B54" s="101"/>
      <c r="C54" s="101"/>
      <c r="D54" s="101"/>
      <c r="E54" s="17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7"/>
      <c r="Y54" s="17"/>
      <c r="Z54" s="132"/>
      <c r="AA54" s="133"/>
      <c r="AB54" s="17"/>
      <c r="AC54" s="17"/>
      <c r="AD54" s="17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7"/>
      <c r="AW54" s="101"/>
      <c r="AX54" s="101"/>
      <c r="AY54" s="108"/>
      <c r="AZ54" s="150"/>
      <c r="BA54" s="15"/>
      <c r="BB54" s="95"/>
    </row>
    <row r="55" spans="1:55" ht="30" customHeight="1" x14ac:dyDescent="0.25">
      <c r="A55" s="165" t="s">
        <v>120</v>
      </c>
      <c r="B55" s="102"/>
      <c r="C55" s="102"/>
      <c r="D55" s="102"/>
      <c r="E55" s="19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29" t="s">
        <v>118</v>
      </c>
      <c r="AA55" s="130" t="s">
        <v>119</v>
      </c>
      <c r="AB55" s="13">
        <v>279218.05265497015</v>
      </c>
      <c r="AC55" s="13">
        <v>3447043.5578612662</v>
      </c>
      <c r="AD55" s="13">
        <f>+AB55+AC55</f>
        <v>3726261.6105162362</v>
      </c>
      <c r="AE55" s="100">
        <v>111526.27662678425</v>
      </c>
      <c r="AF55" s="100">
        <v>14817.812350803442</v>
      </c>
      <c r="AG55" s="100">
        <v>15138.404322192022</v>
      </c>
      <c r="AH55" s="100">
        <v>667.80156840994823</v>
      </c>
      <c r="AI55" s="100">
        <v>14378.268983304089</v>
      </c>
      <c r="AJ55" s="100">
        <v>-4585.4663331704287</v>
      </c>
      <c r="AK55" s="100">
        <v>417246.07402824447</v>
      </c>
      <c r="AL55" s="100">
        <v>-155190.44390005106</v>
      </c>
      <c r="AM55" s="100">
        <f>+SUM(AE55:AL55)</f>
        <v>413998.72764651675</v>
      </c>
      <c r="AN55" s="100">
        <v>337017.16565106093</v>
      </c>
      <c r="AO55" s="100">
        <v>205611.38803599516</v>
      </c>
      <c r="AP55" s="100">
        <v>79329.063651150311</v>
      </c>
      <c r="AQ55" s="100">
        <v>2605777.7144089206</v>
      </c>
      <c r="AR55" s="100">
        <f>+AP55+AQ55</f>
        <v>2685106.7780600707</v>
      </c>
      <c r="AS55" s="100">
        <f t="shared" si="35"/>
        <v>3227735.3317471268</v>
      </c>
      <c r="AT55" s="100">
        <v>18660321.601417881</v>
      </c>
      <c r="AU55" s="100">
        <v>42801.304881968092</v>
      </c>
      <c r="AV55" s="13">
        <f>+AD55+AM55+AS55+AT55+AU55</f>
        <v>26071118.576209728</v>
      </c>
      <c r="AW55" s="100"/>
      <c r="AX55" s="100"/>
      <c r="AY55" s="112">
        <f t="shared" ref="AY55:AY61" si="39">+AV55+AW55+AX55</f>
        <v>26071118.576209728</v>
      </c>
      <c r="AZ55" s="149" t="s">
        <v>120</v>
      </c>
      <c r="BA55" s="15"/>
      <c r="BB55" s="95"/>
    </row>
    <row r="56" spans="1:55" ht="30" customHeight="1" x14ac:dyDescent="0.25">
      <c r="A56" s="166"/>
      <c r="B56" s="100">
        <f>+C56+D56+E56</f>
        <v>1324956.0528654032</v>
      </c>
      <c r="C56" s="100"/>
      <c r="D56" s="100">
        <f>+SUM(D57:D58)</f>
        <v>115839.44572840256</v>
      </c>
      <c r="E56" s="13">
        <f t="shared" ref="E56:E68" si="40">+F56+G56+H56+N56+W56</f>
        <v>1209116.6071370007</v>
      </c>
      <c r="F56" s="100">
        <f>+SUM(F57:F58)</f>
        <v>0</v>
      </c>
      <c r="G56" s="100">
        <f>+SUM(G57:G58)</f>
        <v>499360.01687562489</v>
      </c>
      <c r="H56" s="100">
        <f t="shared" ref="H56:H57" si="41">+I56+L56+M56</f>
        <v>8.4576407299999996</v>
      </c>
      <c r="I56" s="100">
        <f t="shared" ref="I56:I57" si="42">+J56+K56</f>
        <v>5.2472074299999996</v>
      </c>
      <c r="J56" s="102">
        <f t="shared" ref="J56:M56" si="43">+SUM(J57:J58)</f>
        <v>0</v>
      </c>
      <c r="K56" s="102">
        <f t="shared" si="43"/>
        <v>5.2472074299999996</v>
      </c>
      <c r="L56" s="102">
        <f t="shared" si="43"/>
        <v>3.2104333</v>
      </c>
      <c r="M56" s="102">
        <f t="shared" si="43"/>
        <v>0</v>
      </c>
      <c r="N56" s="100">
        <f t="shared" ref="N56:N68" si="44">+SUM(O56:V56)</f>
        <v>162733.95273807936</v>
      </c>
      <c r="O56" s="102">
        <f t="shared" ref="O56:V56" si="45">+O57+O58</f>
        <v>0</v>
      </c>
      <c r="P56" s="102">
        <f t="shared" si="45"/>
        <v>106989.49548602461</v>
      </c>
      <c r="Q56" s="102">
        <f t="shared" si="45"/>
        <v>8.6456428830069125</v>
      </c>
      <c r="R56" s="102">
        <f t="shared" si="45"/>
        <v>3071.8204136928057</v>
      </c>
      <c r="S56" s="102">
        <f t="shared" si="45"/>
        <v>3013.2630504551457</v>
      </c>
      <c r="T56" s="102">
        <f t="shared" si="45"/>
        <v>9900.0985792644606</v>
      </c>
      <c r="U56" s="102">
        <f t="shared" si="45"/>
        <v>2151.5031844193168</v>
      </c>
      <c r="V56" s="102">
        <f t="shared" si="45"/>
        <v>37599.12638134</v>
      </c>
      <c r="W56" s="100">
        <f t="shared" ref="W56:W61" si="46">+X56+Y56</f>
        <v>547014.17988256656</v>
      </c>
      <c r="X56" s="100">
        <f>+SUM(X57:X58)</f>
        <v>532793.05664563656</v>
      </c>
      <c r="Y56" s="100">
        <f>+SUM(Y57:Y58)</f>
        <v>14221.123236930027</v>
      </c>
      <c r="Z56" s="129" t="s">
        <v>121</v>
      </c>
      <c r="AA56" s="130" t="s">
        <v>122</v>
      </c>
      <c r="AB56" s="13"/>
      <c r="AC56" s="13"/>
      <c r="AD56" s="13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>
        <f t="shared" ref="AN56:AQ56" si="47">+SUM(AN57:AN58)</f>
        <v>0</v>
      </c>
      <c r="AO56" s="100">
        <f t="shared" si="47"/>
        <v>0</v>
      </c>
      <c r="AP56" s="100">
        <f t="shared" si="47"/>
        <v>0</v>
      </c>
      <c r="AQ56" s="100">
        <f t="shared" si="47"/>
        <v>1324956.0528654032</v>
      </c>
      <c r="AR56" s="100">
        <f t="shared" ref="AR56:AR58" si="48">+AQ56+AP56</f>
        <v>1324956.0528654032</v>
      </c>
      <c r="AS56" s="100">
        <f t="shared" si="35"/>
        <v>1324956.0528654032</v>
      </c>
      <c r="AT56" s="100"/>
      <c r="AU56" s="100"/>
      <c r="AV56" s="13">
        <f t="shared" ref="AV56:AV61" si="49">+AU56+AT56+AS56+AM56+AD56</f>
        <v>1324956.0528654032</v>
      </c>
      <c r="AW56" s="100"/>
      <c r="AX56" s="100"/>
      <c r="AY56" s="113">
        <f t="shared" si="39"/>
        <v>1324956.0528654032</v>
      </c>
      <c r="AZ56" s="149"/>
      <c r="BA56" s="15"/>
      <c r="BB56" s="95"/>
    </row>
    <row r="57" spans="1:55" x14ac:dyDescent="0.25">
      <c r="A57" s="166"/>
      <c r="B57" s="100">
        <f t="shared" ref="B57:B68" si="50">+C57+D57+E57</f>
        <v>1067044.716973762</v>
      </c>
      <c r="C57" s="100"/>
      <c r="D57" s="100">
        <v>0</v>
      </c>
      <c r="E57" s="13">
        <f t="shared" si="40"/>
        <v>1067044.716973762</v>
      </c>
      <c r="F57" s="104">
        <v>0</v>
      </c>
      <c r="G57" s="100">
        <v>371542.21240940003</v>
      </c>
      <c r="H57" s="100">
        <f t="shared" si="41"/>
        <v>8.4576407299999996</v>
      </c>
      <c r="I57" s="100">
        <f t="shared" si="42"/>
        <v>5.2472074299999996</v>
      </c>
      <c r="J57" s="100">
        <v>0</v>
      </c>
      <c r="K57" s="100">
        <v>5.2472074299999996</v>
      </c>
      <c r="L57" s="100">
        <v>3.2104333</v>
      </c>
      <c r="M57" s="100">
        <v>0</v>
      </c>
      <c r="N57" s="100">
        <f t="shared" si="44"/>
        <v>162733.95273807936</v>
      </c>
      <c r="O57" s="100">
        <v>0</v>
      </c>
      <c r="P57" s="100">
        <v>106989.49548602461</v>
      </c>
      <c r="Q57" s="100">
        <v>8.6456428830069125</v>
      </c>
      <c r="R57" s="100">
        <v>3071.8204136928057</v>
      </c>
      <c r="S57" s="100">
        <v>3013.2630504551457</v>
      </c>
      <c r="T57" s="100">
        <v>9900.0985792644606</v>
      </c>
      <c r="U57" s="100">
        <v>2151.5031844193168</v>
      </c>
      <c r="V57" s="100">
        <v>37599.12638134</v>
      </c>
      <c r="W57" s="100">
        <f t="shared" si="46"/>
        <v>532760.09418555268</v>
      </c>
      <c r="X57" s="100">
        <v>518538.97094862268</v>
      </c>
      <c r="Y57" s="100">
        <v>14221.123236930027</v>
      </c>
      <c r="Z57" s="127" t="s">
        <v>123</v>
      </c>
      <c r="AA57" s="128" t="s">
        <v>124</v>
      </c>
      <c r="AB57" s="13"/>
      <c r="AC57" s="13"/>
      <c r="AD57" s="13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>
        <v>0</v>
      </c>
      <c r="AO57" s="100">
        <v>0</v>
      </c>
      <c r="AP57" s="100">
        <v>0</v>
      </c>
      <c r="AQ57" s="100">
        <v>1067044.716973762</v>
      </c>
      <c r="AR57" s="100">
        <f t="shared" si="48"/>
        <v>1067044.716973762</v>
      </c>
      <c r="AS57" s="100">
        <f t="shared" si="35"/>
        <v>1067044.716973762</v>
      </c>
      <c r="AT57" s="100"/>
      <c r="AU57" s="100"/>
      <c r="AV57" s="13">
        <f t="shared" si="49"/>
        <v>1067044.716973762</v>
      </c>
      <c r="AW57" s="100"/>
      <c r="AX57" s="100"/>
      <c r="AY57" s="113">
        <f t="shared" si="39"/>
        <v>1067044.716973762</v>
      </c>
      <c r="AZ57" s="149"/>
      <c r="BA57" s="15"/>
      <c r="BB57" s="95"/>
    </row>
    <row r="58" spans="1:55" x14ac:dyDescent="0.25">
      <c r="A58" s="166"/>
      <c r="B58" s="100">
        <f t="shared" si="50"/>
        <v>257911.33589164136</v>
      </c>
      <c r="C58" s="100"/>
      <c r="D58" s="100">
        <v>115839.44572840256</v>
      </c>
      <c r="E58" s="13">
        <f t="shared" si="40"/>
        <v>142071.8901632388</v>
      </c>
      <c r="F58" s="100">
        <v>0</v>
      </c>
      <c r="G58" s="100">
        <v>127817.80446622487</v>
      </c>
      <c r="H58" s="100">
        <f t="shared" ref="H58:H64" si="51">+SUM(J58:M58)</f>
        <v>0</v>
      </c>
      <c r="I58" s="100"/>
      <c r="J58" s="100">
        <v>0</v>
      </c>
      <c r="K58" s="100">
        <v>0</v>
      </c>
      <c r="L58" s="100">
        <v>0</v>
      </c>
      <c r="M58" s="100">
        <v>0</v>
      </c>
      <c r="N58" s="100">
        <f t="shared" si="44"/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0">
        <f t="shared" si="46"/>
        <v>14254.085697013932</v>
      </c>
      <c r="X58" s="100">
        <v>14254.085697013932</v>
      </c>
      <c r="Y58" s="100">
        <v>0</v>
      </c>
      <c r="Z58" s="127" t="s">
        <v>125</v>
      </c>
      <c r="AA58" s="128" t="s">
        <v>126</v>
      </c>
      <c r="AB58" s="13"/>
      <c r="AC58" s="13"/>
      <c r="AD58" s="13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>
        <v>0</v>
      </c>
      <c r="AO58" s="100">
        <v>0</v>
      </c>
      <c r="AP58" s="100">
        <v>0</v>
      </c>
      <c r="AQ58" s="100">
        <v>257911.33589164133</v>
      </c>
      <c r="AR58" s="100">
        <f t="shared" si="48"/>
        <v>257911.33589164133</v>
      </c>
      <c r="AS58" s="100">
        <f t="shared" si="35"/>
        <v>257911.33589164133</v>
      </c>
      <c r="AT58" s="100"/>
      <c r="AU58" s="100"/>
      <c r="AV58" s="13">
        <f t="shared" si="49"/>
        <v>257911.33589164133</v>
      </c>
      <c r="AW58" s="100"/>
      <c r="AX58" s="100"/>
      <c r="AY58" s="113">
        <f t="shared" si="39"/>
        <v>257911.33589164133</v>
      </c>
      <c r="AZ58" s="149"/>
      <c r="BA58" s="15"/>
      <c r="BB58" s="95"/>
    </row>
    <row r="59" spans="1:55" x14ac:dyDescent="0.25">
      <c r="A59" s="166"/>
      <c r="B59" s="100">
        <f t="shared" si="50"/>
        <v>5453307.3128681118</v>
      </c>
      <c r="C59" s="100"/>
      <c r="D59" s="100">
        <f>+SUM(D60:D61)</f>
        <v>4797.2182710087245</v>
      </c>
      <c r="E59" s="13">
        <f t="shared" si="40"/>
        <v>5448510.0945971031</v>
      </c>
      <c r="F59" s="100">
        <f>+SUM(F60:F61)</f>
        <v>1916.8943484627666</v>
      </c>
      <c r="G59" s="100">
        <f>+SUM(G60:G61)</f>
        <v>3548847.8110108795</v>
      </c>
      <c r="H59" s="100">
        <f>+I59+L59+M59</f>
        <v>1051389.9150058809</v>
      </c>
      <c r="I59" s="100">
        <f>+J59+K59</f>
        <v>192355.37251059149</v>
      </c>
      <c r="J59" s="100">
        <f t="shared" ref="J59:M59" si="52">+SUM(J60:J61)</f>
        <v>54537.597728495399</v>
      </c>
      <c r="K59" s="100">
        <f t="shared" si="52"/>
        <v>137817.77478209609</v>
      </c>
      <c r="L59" s="100">
        <f t="shared" si="52"/>
        <v>4771.2854704104993</v>
      </c>
      <c r="M59" s="100">
        <f t="shared" si="52"/>
        <v>854263.25702487899</v>
      </c>
      <c r="N59" s="100">
        <f t="shared" si="44"/>
        <v>620210.17999923683</v>
      </c>
      <c r="O59" s="100">
        <f t="shared" ref="O59:V59" si="53">+O60+O61</f>
        <v>345.2093482812312</v>
      </c>
      <c r="P59" s="100">
        <f t="shared" si="53"/>
        <v>13526.126030471476</v>
      </c>
      <c r="Q59" s="100">
        <f t="shared" si="53"/>
        <v>0</v>
      </c>
      <c r="R59" s="100">
        <f t="shared" si="53"/>
        <v>0</v>
      </c>
      <c r="S59" s="100">
        <f t="shared" si="53"/>
        <v>985.78814782618974</v>
      </c>
      <c r="T59" s="100">
        <f t="shared" si="53"/>
        <v>952.94464493375483</v>
      </c>
      <c r="U59" s="100">
        <f t="shared" si="53"/>
        <v>92.474482317791626</v>
      </c>
      <c r="V59" s="100">
        <f t="shared" si="53"/>
        <v>604307.63734540634</v>
      </c>
      <c r="W59" s="100">
        <f t="shared" si="46"/>
        <v>226145.29423264365</v>
      </c>
      <c r="X59" s="100">
        <f>+SUM(X60:X61)</f>
        <v>205186.4245340426</v>
      </c>
      <c r="Y59" s="100">
        <f>+SUM(Y60:Y61)</f>
        <v>20958.869698601047</v>
      </c>
      <c r="Z59" s="129" t="s">
        <v>127</v>
      </c>
      <c r="AA59" s="139" t="s">
        <v>128</v>
      </c>
      <c r="AB59" s="13">
        <f>+SUM(AB60:AB61)</f>
        <v>16436.149492383047</v>
      </c>
      <c r="AC59" s="13">
        <f>+SUM(AC60:AC61)</f>
        <v>211057.85459707261</v>
      </c>
      <c r="AD59" s="13">
        <f>+AB59+AC59</f>
        <v>227494.00408945564</v>
      </c>
      <c r="AE59" s="100">
        <f t="shared" ref="AE59:AL59" si="54">+AE60+AE61</f>
        <v>925550.99949587393</v>
      </c>
      <c r="AF59" s="100">
        <f t="shared" si="54"/>
        <v>92.474482317791626</v>
      </c>
      <c r="AG59" s="100">
        <f t="shared" si="54"/>
        <v>1003.9254364965281</v>
      </c>
      <c r="AH59" s="100">
        <f t="shared" si="54"/>
        <v>1040.6480016135481</v>
      </c>
      <c r="AI59" s="100">
        <f t="shared" si="54"/>
        <v>0</v>
      </c>
      <c r="AJ59" s="100">
        <f t="shared" si="54"/>
        <v>0</v>
      </c>
      <c r="AK59" s="100">
        <f t="shared" si="54"/>
        <v>17219.33172235563</v>
      </c>
      <c r="AL59" s="100">
        <f t="shared" si="54"/>
        <v>345.2093482812312</v>
      </c>
      <c r="AM59" s="100">
        <f t="shared" ref="AM59:AM67" si="55">+SUM(AE59:AL59)</f>
        <v>945252.58848693874</v>
      </c>
      <c r="AN59" s="100">
        <f t="shared" ref="AN59:AQ59" si="56">+SUM(AN60:AN61)</f>
        <v>2302297.3017144692</v>
      </c>
      <c r="AO59" s="100">
        <f t="shared" si="56"/>
        <v>4771.2854704104993</v>
      </c>
      <c r="AP59" s="100">
        <f t="shared" si="56"/>
        <v>14058.861617986098</v>
      </c>
      <c r="AQ59" s="100">
        <f t="shared" si="56"/>
        <v>54537.597728495355</v>
      </c>
      <c r="AR59" s="100">
        <f t="shared" ref="AR59:AR60" si="57">+AQ59+AP59</f>
        <v>68596.459346481453</v>
      </c>
      <c r="AS59" s="100">
        <f t="shared" si="35"/>
        <v>2375665.0465313611</v>
      </c>
      <c r="AT59" s="100">
        <f>+SUM(AT60:AT61)</f>
        <v>1902991.3245828268</v>
      </c>
      <c r="AU59" s="100">
        <f>+SUM(AU60:AU61)</f>
        <v>1904.3491775296964</v>
      </c>
      <c r="AV59" s="13">
        <f t="shared" si="49"/>
        <v>5453307.3128681127</v>
      </c>
      <c r="AW59" s="100"/>
      <c r="AX59" s="100"/>
      <c r="AY59" s="113">
        <f t="shared" si="39"/>
        <v>5453307.3128681127</v>
      </c>
      <c r="AZ59" s="149"/>
      <c r="BA59" s="15"/>
      <c r="BB59" s="95"/>
    </row>
    <row r="60" spans="1:55" x14ac:dyDescent="0.25">
      <c r="A60" s="166"/>
      <c r="B60" s="100">
        <f t="shared" si="50"/>
        <v>3551980.5087835868</v>
      </c>
      <c r="C60" s="100"/>
      <c r="D60" s="100">
        <v>4797.2182710087245</v>
      </c>
      <c r="E60" s="13">
        <f t="shared" si="40"/>
        <v>3547183.2905125781</v>
      </c>
      <c r="F60" s="100"/>
      <c r="G60" s="100">
        <v>3547183.2905125781</v>
      </c>
      <c r="H60" s="100">
        <f t="shared" si="51"/>
        <v>0</v>
      </c>
      <c r="I60" s="100"/>
      <c r="J60" s="100">
        <v>0</v>
      </c>
      <c r="K60" s="100">
        <v>0</v>
      </c>
      <c r="L60" s="100">
        <v>0</v>
      </c>
      <c r="M60" s="100">
        <v>0</v>
      </c>
      <c r="N60" s="100">
        <f t="shared" si="44"/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f t="shared" si="46"/>
        <v>0</v>
      </c>
      <c r="X60" s="100">
        <v>0</v>
      </c>
      <c r="Y60" s="100">
        <v>0</v>
      </c>
      <c r="Z60" s="127" t="s">
        <v>129</v>
      </c>
      <c r="AA60" s="128" t="s">
        <v>130</v>
      </c>
      <c r="AB60" s="13">
        <v>16436.149492383047</v>
      </c>
      <c r="AC60" s="13">
        <v>211057.85459707261</v>
      </c>
      <c r="AD60" s="13">
        <f>+AB60+AC60</f>
        <v>227494.00408945564</v>
      </c>
      <c r="AE60" s="100">
        <v>925550.99949587393</v>
      </c>
      <c r="AF60" s="100">
        <v>92.474482317791626</v>
      </c>
      <c r="AG60" s="100">
        <v>1003.9254364965281</v>
      </c>
      <c r="AH60" s="100">
        <v>1040.6480016135481</v>
      </c>
      <c r="AI60" s="100">
        <v>0</v>
      </c>
      <c r="AJ60" s="100">
        <v>0</v>
      </c>
      <c r="AK60" s="100">
        <v>17219.33172235563</v>
      </c>
      <c r="AL60" s="100">
        <v>345.2093482812312</v>
      </c>
      <c r="AM60" s="100">
        <f t="shared" si="55"/>
        <v>945252.58848693874</v>
      </c>
      <c r="AN60" s="100">
        <v>2302297.3017144692</v>
      </c>
      <c r="AO60" s="100">
        <v>4771.2854704104993</v>
      </c>
      <c r="AP60" s="100">
        <v>14058.861617986098</v>
      </c>
      <c r="AQ60" s="100">
        <v>54537.597728495355</v>
      </c>
      <c r="AR60" s="100">
        <f t="shared" si="57"/>
        <v>68596.459346481453</v>
      </c>
      <c r="AS60" s="100">
        <f t="shared" si="35"/>
        <v>2375665.0465313611</v>
      </c>
      <c r="AT60" s="100">
        <v>1664.5204983013891</v>
      </c>
      <c r="AU60" s="100">
        <v>1904.3491775296964</v>
      </c>
      <c r="AV60" s="13">
        <f t="shared" si="49"/>
        <v>3551980.5087835863</v>
      </c>
      <c r="AW60" s="100"/>
      <c r="AX60" s="100"/>
      <c r="AY60" s="113">
        <f t="shared" si="39"/>
        <v>3551980.5087835863</v>
      </c>
      <c r="AZ60" s="149"/>
      <c r="BA60" s="15"/>
      <c r="BB60" s="95"/>
    </row>
    <row r="61" spans="1:55" ht="30" x14ac:dyDescent="0.25">
      <c r="A61" s="166"/>
      <c r="B61" s="100">
        <f t="shared" si="50"/>
        <v>1901326.8040845254</v>
      </c>
      <c r="C61" s="100"/>
      <c r="D61" s="100">
        <v>0</v>
      </c>
      <c r="E61" s="13">
        <f t="shared" si="40"/>
        <v>1901326.8040845254</v>
      </c>
      <c r="F61" s="100">
        <v>1916.8943484627666</v>
      </c>
      <c r="G61" s="100">
        <v>1664.5204983013891</v>
      </c>
      <c r="H61" s="100">
        <f>+I61+L61+M61</f>
        <v>1051389.9150058809</v>
      </c>
      <c r="I61" s="100">
        <f>+J61+K61</f>
        <v>192355.37251059149</v>
      </c>
      <c r="J61" s="100">
        <v>54537.597728495399</v>
      </c>
      <c r="K61" s="100">
        <v>137817.77478209609</v>
      </c>
      <c r="L61" s="100">
        <v>4771.2854704104993</v>
      </c>
      <c r="M61" s="100">
        <v>854263.25702487899</v>
      </c>
      <c r="N61" s="100">
        <f t="shared" si="44"/>
        <v>620210.17999923683</v>
      </c>
      <c r="O61" s="100">
        <v>345.2093482812312</v>
      </c>
      <c r="P61" s="100">
        <v>13526.126030471476</v>
      </c>
      <c r="Q61" s="100">
        <v>0</v>
      </c>
      <c r="R61" s="100">
        <v>0</v>
      </c>
      <c r="S61" s="100">
        <v>985.78814782618974</v>
      </c>
      <c r="T61" s="100">
        <v>952.94464493375483</v>
      </c>
      <c r="U61" s="100">
        <v>92.474482317791626</v>
      </c>
      <c r="V61" s="100">
        <v>604307.63734540634</v>
      </c>
      <c r="W61" s="100">
        <f t="shared" si="46"/>
        <v>226145.29423264365</v>
      </c>
      <c r="X61" s="100">
        <v>205186.4245340426</v>
      </c>
      <c r="Y61" s="100">
        <v>20958.869698601047</v>
      </c>
      <c r="Z61" s="127" t="s">
        <v>131</v>
      </c>
      <c r="AA61" s="128" t="s">
        <v>132</v>
      </c>
      <c r="AB61" s="13">
        <v>0</v>
      </c>
      <c r="AC61" s="13">
        <v>0</v>
      </c>
      <c r="AD61" s="13"/>
      <c r="AE61" s="100">
        <v>0</v>
      </c>
      <c r="AF61" s="100">
        <v>0</v>
      </c>
      <c r="AG61" s="100">
        <v>0</v>
      </c>
      <c r="AH61" s="100">
        <v>0</v>
      </c>
      <c r="AI61" s="100">
        <v>0</v>
      </c>
      <c r="AJ61" s="100">
        <v>0</v>
      </c>
      <c r="AK61" s="100">
        <v>0</v>
      </c>
      <c r="AL61" s="100">
        <v>0</v>
      </c>
      <c r="AM61" s="100">
        <f t="shared" si="55"/>
        <v>0</v>
      </c>
      <c r="AN61" s="100">
        <v>0</v>
      </c>
      <c r="AO61" s="100">
        <v>0</v>
      </c>
      <c r="AP61" s="100">
        <v>0</v>
      </c>
      <c r="AQ61" s="100">
        <v>0</v>
      </c>
      <c r="AR61" s="100"/>
      <c r="AS61" s="100">
        <f t="shared" si="35"/>
        <v>0</v>
      </c>
      <c r="AT61" s="100">
        <v>1901326.8040845254</v>
      </c>
      <c r="AU61" s="100">
        <v>0</v>
      </c>
      <c r="AV61" s="13">
        <f t="shared" si="49"/>
        <v>1901326.8040845254</v>
      </c>
      <c r="AW61" s="100"/>
      <c r="AX61" s="100"/>
      <c r="AY61" s="113">
        <f t="shared" si="39"/>
        <v>1901326.8040845254</v>
      </c>
      <c r="AZ61" s="149"/>
      <c r="BA61" s="15"/>
      <c r="BB61" s="95"/>
    </row>
    <row r="62" spans="1:55" x14ac:dyDescent="0.25">
      <c r="A62" s="166"/>
      <c r="B62" s="100">
        <f t="shared" si="50"/>
        <v>5227486.4567185873</v>
      </c>
      <c r="C62" s="100"/>
      <c r="D62" s="100">
        <f>+SUM(D63:D67)</f>
        <v>370321.87190892105</v>
      </c>
      <c r="E62" s="13">
        <f t="shared" si="40"/>
        <v>4857164.5848096665</v>
      </c>
      <c r="F62" s="100">
        <f>+SUM(F63:F67)</f>
        <v>3016.4903877856464</v>
      </c>
      <c r="G62" s="100">
        <f>+SUM(G63:G67)</f>
        <v>742363.84150669887</v>
      </c>
      <c r="H62" s="100">
        <f t="shared" ref="H62:H63" si="58">+I62+L62+M62</f>
        <v>3429058.0274021705</v>
      </c>
      <c r="I62" s="100">
        <f t="shared" ref="I62:I81" si="59">+J62+K62</f>
        <v>3391670.9896539696</v>
      </c>
      <c r="J62" s="100">
        <f t="shared" ref="J62:M62" si="60">+SUM(J63:J67)</f>
        <v>2709601.7931972006</v>
      </c>
      <c r="K62" s="100">
        <f t="shared" si="60"/>
        <v>682069.19645676902</v>
      </c>
      <c r="L62" s="100">
        <f t="shared" si="60"/>
        <v>35265.299409538231</v>
      </c>
      <c r="M62" s="100">
        <f t="shared" si="60"/>
        <v>2121.7383386628089</v>
      </c>
      <c r="N62" s="100">
        <f t="shared" si="44"/>
        <v>268091.43749571516</v>
      </c>
      <c r="O62" s="100">
        <f t="shared" ref="O62:V62" si="61">+O63+O64+O65+O66+O67</f>
        <v>41568.807613315716</v>
      </c>
      <c r="P62" s="100">
        <f t="shared" si="61"/>
        <v>12121.319933056411</v>
      </c>
      <c r="Q62" s="100">
        <f t="shared" si="61"/>
        <v>0</v>
      </c>
      <c r="R62" s="100">
        <f t="shared" si="61"/>
        <v>439.25348423609103</v>
      </c>
      <c r="S62" s="100">
        <f t="shared" si="61"/>
        <v>1831.9391093302784</v>
      </c>
      <c r="T62" s="100">
        <f t="shared" si="61"/>
        <v>4982.1656752452036</v>
      </c>
      <c r="U62" s="100">
        <f t="shared" si="61"/>
        <v>853.18987396342413</v>
      </c>
      <c r="V62" s="100">
        <f t="shared" si="61"/>
        <v>206294.76180656801</v>
      </c>
      <c r="W62" s="100">
        <f t="shared" ref="W62:W67" si="62">+X62+Y62</f>
        <v>414634.78801729629</v>
      </c>
      <c r="X62" s="100">
        <f>+SUM(X63:X67)</f>
        <v>342652.25826764066</v>
      </c>
      <c r="Y62" s="100">
        <f>+SUM(Y63:Y67)</f>
        <v>71982.529749655645</v>
      </c>
      <c r="Z62" s="129" t="s">
        <v>133</v>
      </c>
      <c r="AA62" s="130" t="s">
        <v>134</v>
      </c>
      <c r="AB62" s="13">
        <f>+SUM(AB63:AB67)</f>
        <v>25396.402839142145</v>
      </c>
      <c r="AC62" s="13">
        <f>+SUM(AC63:AC67)</f>
        <v>126808.68753951941</v>
      </c>
      <c r="AD62" s="13">
        <f>+AB62+AC62</f>
        <v>152205.09037866155</v>
      </c>
      <c r="AE62" s="100">
        <f t="shared" ref="AE62:AL62" si="63">+AE63+AE64+AE65+AE66+AE67</f>
        <v>188364.79903563528</v>
      </c>
      <c r="AF62" s="100">
        <f t="shared" si="63"/>
        <v>5696.3671551699999</v>
      </c>
      <c r="AG62" s="100">
        <f t="shared" si="63"/>
        <v>0</v>
      </c>
      <c r="AH62" s="100">
        <f t="shared" si="63"/>
        <v>0</v>
      </c>
      <c r="AI62" s="100">
        <f t="shared" si="63"/>
        <v>0</v>
      </c>
      <c r="AJ62" s="100">
        <f t="shared" si="63"/>
        <v>0</v>
      </c>
      <c r="AK62" s="100">
        <f t="shared" si="63"/>
        <v>3809.8565254999976</v>
      </c>
      <c r="AL62" s="100">
        <f t="shared" si="63"/>
        <v>14.976933809999998</v>
      </c>
      <c r="AM62" s="100">
        <f t="shared" si="55"/>
        <v>197885.99965011526</v>
      </c>
      <c r="AN62" s="100">
        <f t="shared" ref="AN62:AQ62" si="64">+SUM(AN63:AN67)</f>
        <v>456435.83908931998</v>
      </c>
      <c r="AO62" s="100">
        <f t="shared" si="64"/>
        <v>52588.714897749996</v>
      </c>
      <c r="AP62" s="100">
        <f t="shared" si="64"/>
        <v>1776650.3345692351</v>
      </c>
      <c r="AQ62" s="100">
        <f t="shared" si="64"/>
        <v>407046.19498703699</v>
      </c>
      <c r="AR62" s="100">
        <f t="shared" ref="AR62:AR64" si="65">+AQ62+AP62</f>
        <v>2183696.5295562721</v>
      </c>
      <c r="AS62" s="100">
        <f t="shared" si="35"/>
        <v>2692721.0835433421</v>
      </c>
      <c r="AT62" s="100">
        <f>+SUM(AT63:AT67)</f>
        <v>1717368.4464910899</v>
      </c>
      <c r="AU62" s="100">
        <f>+SUM(AU63:AU67)</f>
        <v>241596.36130494988</v>
      </c>
      <c r="AV62" s="13">
        <f t="shared" ref="AV62:AV67" si="66">+AU62+AT62+AS62+AM62+AD62</f>
        <v>5001776.9813681589</v>
      </c>
      <c r="AW62" s="100">
        <f>+SUM(AW63:AW67)</f>
        <v>225709.47535042901</v>
      </c>
      <c r="AX62" s="100"/>
      <c r="AY62" s="113">
        <f t="shared" ref="AY62:AY67" si="67">+AV62+AW62+AX62</f>
        <v>5227486.4567185882</v>
      </c>
      <c r="AZ62" s="149"/>
      <c r="BA62" s="15"/>
      <c r="BB62" s="95"/>
    </row>
    <row r="63" spans="1:55" x14ac:dyDescent="0.25">
      <c r="A63" s="166"/>
      <c r="B63" s="100">
        <f t="shared" si="50"/>
        <v>188329.47324563525</v>
      </c>
      <c r="C63" s="100"/>
      <c r="D63" s="100">
        <v>969.82428421548127</v>
      </c>
      <c r="E63" s="13">
        <f t="shared" si="40"/>
        <v>187359.64896141976</v>
      </c>
      <c r="F63" s="100">
        <v>634.8358807626613</v>
      </c>
      <c r="G63" s="100">
        <v>53947.863395392109</v>
      </c>
      <c r="H63" s="100">
        <f t="shared" si="58"/>
        <v>9156.190563023094</v>
      </c>
      <c r="I63" s="100">
        <f t="shared" si="59"/>
        <v>7027.5257695542505</v>
      </c>
      <c r="J63" s="100">
        <v>4743.7885810965427</v>
      </c>
      <c r="K63" s="100">
        <v>2283.7371884577078</v>
      </c>
      <c r="L63" s="100">
        <v>767.06871320664754</v>
      </c>
      <c r="M63" s="100">
        <v>1361.596080262196</v>
      </c>
      <c r="N63" s="100">
        <f t="shared" si="44"/>
        <v>30276.299976702954</v>
      </c>
      <c r="O63" s="100">
        <v>52.977721407506777</v>
      </c>
      <c r="P63" s="100">
        <v>1328.3857211856625</v>
      </c>
      <c r="Q63" s="100">
        <v>0</v>
      </c>
      <c r="R63" s="100">
        <v>439.25348423609103</v>
      </c>
      <c r="S63" s="100">
        <v>155.93098715624103</v>
      </c>
      <c r="T63" s="100">
        <v>164.426350820631</v>
      </c>
      <c r="U63" s="100">
        <v>55.606317970453851</v>
      </c>
      <c r="V63" s="100">
        <v>28079.719393926367</v>
      </c>
      <c r="W63" s="100">
        <f t="shared" si="62"/>
        <v>93344.45914553896</v>
      </c>
      <c r="X63" s="100">
        <v>87713.044270092185</v>
      </c>
      <c r="Y63" s="100">
        <v>5631.4148754467706</v>
      </c>
      <c r="Z63" s="127" t="s">
        <v>135</v>
      </c>
      <c r="AA63" s="128" t="s">
        <v>136</v>
      </c>
      <c r="AB63" s="13">
        <v>0</v>
      </c>
      <c r="AC63" s="13">
        <v>0</v>
      </c>
      <c r="AD63" s="13"/>
      <c r="AE63" s="100">
        <v>160481.38977330097</v>
      </c>
      <c r="AF63" s="100">
        <v>0</v>
      </c>
      <c r="AG63" s="100">
        <v>0</v>
      </c>
      <c r="AH63" s="100">
        <v>0</v>
      </c>
      <c r="AI63" s="100">
        <v>0</v>
      </c>
      <c r="AJ63" s="100">
        <v>0</v>
      </c>
      <c r="AK63" s="100">
        <v>0</v>
      </c>
      <c r="AL63" s="100">
        <v>0</v>
      </c>
      <c r="AM63" s="100">
        <f t="shared" si="55"/>
        <v>160481.38977330097</v>
      </c>
      <c r="AN63" s="100">
        <v>0</v>
      </c>
      <c r="AO63" s="100">
        <v>0</v>
      </c>
      <c r="AP63" s="100">
        <v>0</v>
      </c>
      <c r="AQ63" s="100">
        <v>0</v>
      </c>
      <c r="AR63" s="100">
        <f t="shared" si="65"/>
        <v>0</v>
      </c>
      <c r="AS63" s="100">
        <f t="shared" si="35"/>
        <v>0</v>
      </c>
      <c r="AT63" s="100">
        <v>0</v>
      </c>
      <c r="AU63" s="100">
        <v>0</v>
      </c>
      <c r="AV63" s="13">
        <f t="shared" si="66"/>
        <v>160481.38977330097</v>
      </c>
      <c r="AW63" s="100">
        <v>27848.0834723343</v>
      </c>
      <c r="AX63" s="100"/>
      <c r="AY63" s="113">
        <f t="shared" si="67"/>
        <v>188329.47324563528</v>
      </c>
      <c r="AZ63" s="149"/>
      <c r="BA63" s="15"/>
      <c r="BB63" s="95"/>
    </row>
    <row r="64" spans="1:55" x14ac:dyDescent="0.25">
      <c r="A64" s="166"/>
      <c r="B64" s="100">
        <f t="shared" si="50"/>
        <v>205909.24206754594</v>
      </c>
      <c r="C64" s="100"/>
      <c r="D64" s="100">
        <v>27848.0834723343</v>
      </c>
      <c r="E64" s="13">
        <f t="shared" si="40"/>
        <v>178061.15859521163</v>
      </c>
      <c r="F64" s="100">
        <v>0</v>
      </c>
      <c r="G64" s="100">
        <v>0</v>
      </c>
      <c r="H64" s="100">
        <f t="shared" si="51"/>
        <v>0</v>
      </c>
      <c r="I64" s="100"/>
      <c r="J64" s="100">
        <v>0</v>
      </c>
      <c r="K64" s="100">
        <v>0</v>
      </c>
      <c r="L64" s="100">
        <v>0</v>
      </c>
      <c r="M64" s="100">
        <v>0</v>
      </c>
      <c r="N64" s="100">
        <f t="shared" si="44"/>
        <v>178061.15859521163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178061.15859521163</v>
      </c>
      <c r="W64" s="100">
        <f t="shared" si="62"/>
        <v>0</v>
      </c>
      <c r="X64" s="100">
        <v>0</v>
      </c>
      <c r="Y64" s="100">
        <v>0</v>
      </c>
      <c r="Z64" s="127" t="s">
        <v>137</v>
      </c>
      <c r="AA64" s="128" t="s">
        <v>138</v>
      </c>
      <c r="AB64" s="13">
        <v>0</v>
      </c>
      <c r="AC64" s="13">
        <v>110552.03746955488</v>
      </c>
      <c r="AD64" s="13">
        <f>+AB64+AC64</f>
        <v>110552.03746955488</v>
      </c>
      <c r="AE64" s="100">
        <v>27848.0834723343</v>
      </c>
      <c r="AF64" s="100">
        <v>0</v>
      </c>
      <c r="AG64" s="100">
        <v>0</v>
      </c>
      <c r="AH64" s="100">
        <v>0</v>
      </c>
      <c r="AI64" s="100">
        <v>0</v>
      </c>
      <c r="AJ64" s="100">
        <v>0</v>
      </c>
      <c r="AK64" s="100">
        <v>0</v>
      </c>
      <c r="AL64" s="100">
        <v>0</v>
      </c>
      <c r="AM64" s="100">
        <f t="shared" si="55"/>
        <v>27848.0834723343</v>
      </c>
      <c r="AN64" s="100">
        <v>1008.02636204</v>
      </c>
      <c r="AO64" s="100">
        <v>0</v>
      </c>
      <c r="AP64" s="100">
        <v>1.08721248</v>
      </c>
      <c r="AQ64" s="100">
        <v>0</v>
      </c>
      <c r="AR64" s="100">
        <f t="shared" si="65"/>
        <v>1.08721248</v>
      </c>
      <c r="AS64" s="100">
        <f t="shared" si="35"/>
        <v>1009.1135745199999</v>
      </c>
      <c r="AT64" s="100">
        <v>65074.653282375039</v>
      </c>
      <c r="AU64" s="100">
        <v>0.86499999999999999</v>
      </c>
      <c r="AV64" s="13">
        <f t="shared" si="66"/>
        <v>204484.75279878423</v>
      </c>
      <c r="AW64" s="100">
        <v>1424.489268761693</v>
      </c>
      <c r="AX64" s="100"/>
      <c r="AY64" s="113">
        <f t="shared" si="67"/>
        <v>205909.24206754591</v>
      </c>
      <c r="AZ64" s="149"/>
      <c r="BA64" s="15"/>
      <c r="BB64" s="95"/>
    </row>
    <row r="65" spans="1:54" ht="30" x14ac:dyDescent="0.25">
      <c r="A65" s="166"/>
      <c r="B65" s="100">
        <f t="shared" si="50"/>
        <v>2448281.690427226</v>
      </c>
      <c r="C65" s="100"/>
      <c r="D65" s="100">
        <v>0</v>
      </c>
      <c r="E65" s="13">
        <f t="shared" si="40"/>
        <v>2448281.690427226</v>
      </c>
      <c r="F65" s="100">
        <v>0</v>
      </c>
      <c r="G65" s="100">
        <v>0</v>
      </c>
      <c r="H65" s="100">
        <f t="shared" ref="H65:H67" si="68">+I65+L65+M65</f>
        <v>2448281.690427226</v>
      </c>
      <c r="I65" s="100">
        <f t="shared" si="59"/>
        <v>2420002.0108496863</v>
      </c>
      <c r="J65" s="100">
        <v>1981947.7535803574</v>
      </c>
      <c r="K65" s="100">
        <v>438054.25726932904</v>
      </c>
      <c r="L65" s="100">
        <v>27987.502052839995</v>
      </c>
      <c r="M65" s="100">
        <v>292.17752470000005</v>
      </c>
      <c r="N65" s="100">
        <f t="shared" si="44"/>
        <v>0</v>
      </c>
      <c r="O65" s="100">
        <v>0</v>
      </c>
      <c r="P65" s="100">
        <v>0</v>
      </c>
      <c r="Q65" s="100">
        <v>0</v>
      </c>
      <c r="R65" s="100">
        <v>0</v>
      </c>
      <c r="S65" s="100">
        <v>0</v>
      </c>
      <c r="T65" s="100">
        <v>0</v>
      </c>
      <c r="U65" s="100">
        <v>0</v>
      </c>
      <c r="V65" s="100">
        <v>0</v>
      </c>
      <c r="W65" s="100">
        <f t="shared" si="62"/>
        <v>0</v>
      </c>
      <c r="X65" s="100">
        <v>0</v>
      </c>
      <c r="Y65" s="100">
        <v>0</v>
      </c>
      <c r="Z65" s="127" t="s">
        <v>139</v>
      </c>
      <c r="AA65" s="128" t="s">
        <v>140</v>
      </c>
      <c r="AB65" s="13">
        <v>0</v>
      </c>
      <c r="AC65" s="13">
        <v>0</v>
      </c>
      <c r="AD65" s="13"/>
      <c r="AE65" s="100">
        <v>0</v>
      </c>
      <c r="AF65" s="100">
        <v>0</v>
      </c>
      <c r="AG65" s="100">
        <v>0</v>
      </c>
      <c r="AH65" s="100">
        <v>0</v>
      </c>
      <c r="AI65" s="100">
        <v>0</v>
      </c>
      <c r="AJ65" s="100">
        <v>0</v>
      </c>
      <c r="AK65" s="100">
        <v>0</v>
      </c>
      <c r="AL65" s="100">
        <v>0</v>
      </c>
      <c r="AM65" s="100">
        <f t="shared" si="55"/>
        <v>0</v>
      </c>
      <c r="AN65" s="100">
        <v>322435.52643977996</v>
      </c>
      <c r="AO65" s="100">
        <v>38557.979061039994</v>
      </c>
      <c r="AP65" s="100">
        <v>1750852.9305585762</v>
      </c>
      <c r="AQ65" s="100">
        <v>336435.25436782988</v>
      </c>
      <c r="AR65" s="100">
        <f t="shared" ref="AR65:AR67" si="69">+AQ65+AP65</f>
        <v>2087288.184926406</v>
      </c>
      <c r="AS65" s="100">
        <f t="shared" si="35"/>
        <v>2448281.690427226</v>
      </c>
      <c r="AT65" s="100">
        <v>0</v>
      </c>
      <c r="AU65" s="100">
        <v>0</v>
      </c>
      <c r="AV65" s="13">
        <f t="shared" si="66"/>
        <v>2448281.690427226</v>
      </c>
      <c r="AW65" s="100">
        <v>0</v>
      </c>
      <c r="AX65" s="100"/>
      <c r="AY65" s="113">
        <f t="shared" si="67"/>
        <v>2448281.690427226</v>
      </c>
      <c r="AZ65" s="149"/>
      <c r="BA65" s="15"/>
      <c r="BB65" s="95"/>
    </row>
    <row r="66" spans="1:54" x14ac:dyDescent="0.25">
      <c r="A66" s="166"/>
      <c r="B66" s="100">
        <f t="shared" si="50"/>
        <v>17757.749582543205</v>
      </c>
      <c r="C66" s="100"/>
      <c r="D66" s="100">
        <v>10630.053419895197</v>
      </c>
      <c r="E66" s="13">
        <f t="shared" si="40"/>
        <v>7127.6961626480088</v>
      </c>
      <c r="F66" s="100">
        <v>0</v>
      </c>
      <c r="G66" s="100">
        <v>0</v>
      </c>
      <c r="H66" s="100">
        <f t="shared" si="68"/>
        <v>7127.6961626480088</v>
      </c>
      <c r="I66" s="100">
        <f t="shared" si="59"/>
        <v>7084.4810020448995</v>
      </c>
      <c r="J66" s="100">
        <v>5946.1293229800003</v>
      </c>
      <c r="K66" s="100">
        <v>1138.3516790648991</v>
      </c>
      <c r="L66" s="100">
        <v>14.452666860000001</v>
      </c>
      <c r="M66" s="100">
        <v>28.762493743109506</v>
      </c>
      <c r="N66" s="100">
        <f t="shared" si="44"/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100">
        <v>0</v>
      </c>
      <c r="U66" s="100">
        <v>0</v>
      </c>
      <c r="V66" s="100">
        <v>0</v>
      </c>
      <c r="W66" s="100">
        <f t="shared" si="62"/>
        <v>0</v>
      </c>
      <c r="X66" s="100">
        <v>0</v>
      </c>
      <c r="Y66" s="100">
        <v>0</v>
      </c>
      <c r="Z66" s="127" t="s">
        <v>141</v>
      </c>
      <c r="AA66" s="128" t="s">
        <v>142</v>
      </c>
      <c r="AB66" s="13">
        <v>0</v>
      </c>
      <c r="AC66" s="13">
        <v>0</v>
      </c>
      <c r="AD66" s="13"/>
      <c r="AE66" s="100">
        <v>0</v>
      </c>
      <c r="AF66" s="100">
        <v>0</v>
      </c>
      <c r="AG66" s="100">
        <v>0</v>
      </c>
      <c r="AH66" s="100">
        <v>0</v>
      </c>
      <c r="AI66" s="100">
        <v>0</v>
      </c>
      <c r="AJ66" s="100">
        <v>0</v>
      </c>
      <c r="AK66" s="100">
        <v>0</v>
      </c>
      <c r="AL66" s="100">
        <v>0</v>
      </c>
      <c r="AM66" s="100">
        <f t="shared" si="55"/>
        <v>0</v>
      </c>
      <c r="AN66" s="100">
        <v>0</v>
      </c>
      <c r="AO66" s="100">
        <v>223.68273489999999</v>
      </c>
      <c r="AP66" s="100">
        <v>697.17611839999995</v>
      </c>
      <c r="AQ66" s="100">
        <v>9709.1945665951971</v>
      </c>
      <c r="AR66" s="100">
        <f t="shared" si="69"/>
        <v>10406.370684995198</v>
      </c>
      <c r="AS66" s="100">
        <f t="shared" si="35"/>
        <v>10630.053419895197</v>
      </c>
      <c r="AT66" s="100">
        <v>0</v>
      </c>
      <c r="AU66" s="100">
        <v>0</v>
      </c>
      <c r="AV66" s="13">
        <f t="shared" si="66"/>
        <v>10630.053419895197</v>
      </c>
      <c r="AW66" s="100">
        <v>7127.6961626480088</v>
      </c>
      <c r="AX66" s="100"/>
      <c r="AY66" s="113">
        <f t="shared" si="67"/>
        <v>17757.749582543205</v>
      </c>
      <c r="AZ66" s="149"/>
      <c r="BA66" s="15"/>
      <c r="BB66" s="95"/>
    </row>
    <row r="67" spans="1:54" x14ac:dyDescent="0.25">
      <c r="A67" s="166"/>
      <c r="B67" s="100">
        <f t="shared" si="50"/>
        <v>2367208.3013956365</v>
      </c>
      <c r="C67" s="100"/>
      <c r="D67" s="100">
        <v>330873.91073247604</v>
      </c>
      <c r="E67" s="13">
        <f t="shared" si="40"/>
        <v>2036334.3906631605</v>
      </c>
      <c r="F67" s="100">
        <v>2381.6545070229849</v>
      </c>
      <c r="G67" s="100">
        <v>688415.97811130679</v>
      </c>
      <c r="H67" s="100">
        <f t="shared" si="68"/>
        <v>964492.45024927286</v>
      </c>
      <c r="I67" s="100">
        <f t="shared" si="59"/>
        <v>957556.97203268379</v>
      </c>
      <c r="J67" s="100">
        <v>716964.12171276635</v>
      </c>
      <c r="K67" s="100">
        <v>240592.8503199174</v>
      </c>
      <c r="L67" s="100">
        <v>6496.2759766315903</v>
      </c>
      <c r="M67" s="100">
        <v>439.20223995750342</v>
      </c>
      <c r="N67" s="100">
        <f t="shared" si="44"/>
        <v>59753.978923800547</v>
      </c>
      <c r="O67" s="100">
        <v>41515.829891908208</v>
      </c>
      <c r="P67" s="100">
        <v>10792.934211870748</v>
      </c>
      <c r="Q67" s="100">
        <v>0</v>
      </c>
      <c r="R67" s="100">
        <v>0</v>
      </c>
      <c r="S67" s="100">
        <v>1676.0081221740372</v>
      </c>
      <c r="T67" s="100">
        <v>4817.7393244245723</v>
      </c>
      <c r="U67" s="100">
        <v>797.58355599297033</v>
      </c>
      <c r="V67" s="100">
        <v>153.88381742999999</v>
      </c>
      <c r="W67" s="100">
        <f t="shared" si="62"/>
        <v>321290.32887175737</v>
      </c>
      <c r="X67" s="100">
        <v>254939.21399754848</v>
      </c>
      <c r="Y67" s="100">
        <v>66351.11487420887</v>
      </c>
      <c r="Z67" s="127" t="s">
        <v>143</v>
      </c>
      <c r="AA67" s="128" t="s">
        <v>144</v>
      </c>
      <c r="AB67" s="13">
        <v>25396.402839142145</v>
      </c>
      <c r="AC67" s="13">
        <v>16256.650069964526</v>
      </c>
      <c r="AD67" s="13">
        <f>+AB67+AC67</f>
        <v>41653.052909106671</v>
      </c>
      <c r="AE67" s="100">
        <v>35.325789999999998</v>
      </c>
      <c r="AF67" s="100">
        <v>5696.3671551699999</v>
      </c>
      <c r="AG67" s="100">
        <v>0</v>
      </c>
      <c r="AH67" s="100">
        <v>0</v>
      </c>
      <c r="AI67" s="100">
        <v>0</v>
      </c>
      <c r="AJ67" s="100">
        <v>0</v>
      </c>
      <c r="AK67" s="100">
        <v>3809.8565254999976</v>
      </c>
      <c r="AL67" s="100">
        <v>14.976933809999998</v>
      </c>
      <c r="AM67" s="100">
        <f t="shared" si="55"/>
        <v>9556.5264044799969</v>
      </c>
      <c r="AN67" s="100">
        <v>132992.2862875</v>
      </c>
      <c r="AO67" s="100">
        <v>13807.053101810003</v>
      </c>
      <c r="AP67" s="100">
        <v>25099.140679778917</v>
      </c>
      <c r="AQ67" s="100">
        <v>60901.746052611903</v>
      </c>
      <c r="AR67" s="100">
        <f t="shared" si="69"/>
        <v>86000.88673239082</v>
      </c>
      <c r="AS67" s="100">
        <f t="shared" si="35"/>
        <v>232800.22612170083</v>
      </c>
      <c r="AT67" s="100">
        <v>1652293.7932087148</v>
      </c>
      <c r="AU67" s="100">
        <v>241595.49630494989</v>
      </c>
      <c r="AV67" s="13">
        <f t="shared" si="66"/>
        <v>2177899.0949489521</v>
      </c>
      <c r="AW67" s="100">
        <v>189309.20644668501</v>
      </c>
      <c r="AX67" s="100"/>
      <c r="AY67" s="113">
        <f t="shared" si="67"/>
        <v>2367208.301395637</v>
      </c>
      <c r="AZ67" s="149"/>
      <c r="BA67" s="15"/>
      <c r="BB67" s="95"/>
    </row>
    <row r="68" spans="1:54" ht="15" customHeight="1" x14ac:dyDescent="0.25">
      <c r="A68" s="166"/>
      <c r="B68" s="100">
        <f t="shared" si="50"/>
        <v>26336367.636767633</v>
      </c>
      <c r="C68" s="100"/>
      <c r="D68" s="100">
        <v>0</v>
      </c>
      <c r="E68" s="13">
        <f t="shared" si="40"/>
        <v>26336367.636767633</v>
      </c>
      <c r="F68" s="100">
        <v>281368.63062819926</v>
      </c>
      <c r="G68" s="100">
        <v>17490109.703098595</v>
      </c>
      <c r="H68" s="100">
        <f>+I68+L68+M68</f>
        <v>5140621.1146384515</v>
      </c>
      <c r="I68" s="100">
        <f t="shared" si="59"/>
        <v>2678324.2104562367</v>
      </c>
      <c r="J68" s="100">
        <v>1628178.1690641604</v>
      </c>
      <c r="K68" s="100">
        <v>1050146.0413920763</v>
      </c>
      <c r="L68" s="100">
        <v>222931.59309090688</v>
      </c>
      <c r="M68" s="100">
        <v>2239365.3110913085</v>
      </c>
      <c r="N68" s="100">
        <f t="shared" si="44"/>
        <v>506101.7455505394</v>
      </c>
      <c r="O68" s="100">
        <v>-196744.27457955678</v>
      </c>
      <c r="P68" s="100">
        <v>305638.32082654763</v>
      </c>
      <c r="Q68" s="100">
        <v>-4594.1119760534357</v>
      </c>
      <c r="R68" s="100">
        <v>10867.195085375195</v>
      </c>
      <c r="S68" s="100">
        <v>-4122.5407375881177</v>
      </c>
      <c r="T68" s="100">
        <v>307.12085924513212</v>
      </c>
      <c r="U68" s="100">
        <v>17509.486447590702</v>
      </c>
      <c r="V68" s="100">
        <v>377240.54962497909</v>
      </c>
      <c r="W68" s="100">
        <f>+X68+Y68</f>
        <v>2918166.442851847</v>
      </c>
      <c r="X68" s="100">
        <v>2704278.3605505382</v>
      </c>
      <c r="Y68" s="100">
        <v>213888.08230130863</v>
      </c>
      <c r="Z68" s="129" t="s">
        <v>145</v>
      </c>
      <c r="AA68" s="130" t="s">
        <v>146</v>
      </c>
      <c r="AB68" s="115"/>
      <c r="AC68" s="13"/>
      <c r="AD68" s="13"/>
      <c r="AE68" s="100"/>
      <c r="AF68" s="100"/>
      <c r="AG68" s="100"/>
      <c r="AH68" s="100"/>
      <c r="AI68" s="100"/>
      <c r="AJ68" s="100"/>
      <c r="AK68" s="100"/>
      <c r="AL68" s="100"/>
      <c r="AM68" s="100">
        <f>+SUM(AE68:AL68)</f>
        <v>0</v>
      </c>
      <c r="AN68" s="100"/>
      <c r="AO68" s="100"/>
      <c r="AP68" s="100"/>
      <c r="AQ68" s="100"/>
      <c r="AR68" s="100"/>
      <c r="AS68" s="100"/>
      <c r="AT68" s="100"/>
      <c r="AU68" s="100"/>
      <c r="AV68" s="13">
        <f>+AU68+AT68+AS68+AM68+AD68</f>
        <v>0</v>
      </c>
      <c r="AW68" s="100"/>
      <c r="AX68" s="100"/>
      <c r="AY68" s="113"/>
      <c r="AZ68" s="149"/>
      <c r="BA68" s="14"/>
      <c r="BB68" s="95"/>
    </row>
    <row r="69" spans="1:54" ht="15.75" thickBot="1" x14ac:dyDescent="0.3">
      <c r="A69" s="167"/>
      <c r="B69" s="101"/>
      <c r="C69" s="101"/>
      <c r="D69" s="101"/>
      <c r="E69" s="17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32"/>
      <c r="AA69" s="133"/>
      <c r="AB69" s="116"/>
      <c r="AC69" s="17"/>
      <c r="AD69" s="17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7"/>
      <c r="AW69" s="101"/>
      <c r="AX69" s="101"/>
      <c r="AY69" s="108"/>
      <c r="AZ69" s="150"/>
      <c r="BA69" s="14"/>
      <c r="BB69" s="95"/>
    </row>
    <row r="70" spans="1:54" ht="28.5" customHeight="1" x14ac:dyDescent="0.25">
      <c r="A70" s="165" t="s">
        <v>147</v>
      </c>
      <c r="B70" s="102"/>
      <c r="C70" s="102"/>
      <c r="D70" s="102"/>
      <c r="E70" s="19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29" t="s">
        <v>145</v>
      </c>
      <c r="AA70" s="130" t="s">
        <v>146</v>
      </c>
      <c r="AB70" s="118">
        <v>213888.08230130863</v>
      </c>
      <c r="AC70" s="19">
        <v>2704278.3605505382</v>
      </c>
      <c r="AD70" s="19">
        <f>+AB70+AC70</f>
        <v>2918166.442851847</v>
      </c>
      <c r="AE70" s="102">
        <v>377240.54962497909</v>
      </c>
      <c r="AF70" s="102">
        <v>17509.486447590702</v>
      </c>
      <c r="AG70" s="102">
        <v>307.12085924513212</v>
      </c>
      <c r="AH70" s="102">
        <v>-4122.5407375881177</v>
      </c>
      <c r="AI70" s="102">
        <v>10867.195085375195</v>
      </c>
      <c r="AJ70" s="102">
        <v>-4594.1119760534357</v>
      </c>
      <c r="AK70" s="102">
        <v>305638.32082654763</v>
      </c>
      <c r="AL70" s="102">
        <v>-196744.27457955678</v>
      </c>
      <c r="AM70" s="102">
        <f>+SUM(AE70:AL70)</f>
        <v>506101.74555053946</v>
      </c>
      <c r="AN70" s="102">
        <v>2239365.3110913085</v>
      </c>
      <c r="AO70" s="102">
        <v>222931.59309090688</v>
      </c>
      <c r="AP70" s="102">
        <v>1050146.0413920763</v>
      </c>
      <c r="AQ70" s="102">
        <v>1628178.1690641604</v>
      </c>
      <c r="AR70" s="102">
        <f t="shared" ref="AR70" si="70">+AQ70+AP70</f>
        <v>2678324.2104562367</v>
      </c>
      <c r="AS70" s="102">
        <f t="shared" ref="AS70" si="71">+AR70+AO70+AN70</f>
        <v>5140621.1146384515</v>
      </c>
      <c r="AT70" s="102">
        <v>17490109.703098595</v>
      </c>
      <c r="AU70" s="102">
        <v>281368.63062819926</v>
      </c>
      <c r="AV70" s="19">
        <f>+AU70+AT70+AS70+AM70+AD70</f>
        <v>26336367.636767633</v>
      </c>
      <c r="AW70" s="102"/>
      <c r="AX70" s="102"/>
      <c r="AY70" s="112">
        <f>+AV70+AW70+AX70</f>
        <v>26336367.636767633</v>
      </c>
      <c r="AZ70" s="148" t="s">
        <v>147</v>
      </c>
      <c r="BA70" s="14"/>
      <c r="BB70" s="95"/>
    </row>
    <row r="71" spans="1:54" x14ac:dyDescent="0.25">
      <c r="A71" s="166"/>
      <c r="B71" s="100">
        <f>+C71+D71+E71</f>
        <v>3404771.2140059518</v>
      </c>
      <c r="C71" s="100"/>
      <c r="D71" s="100"/>
      <c r="E71" s="13">
        <f>+F71+G71+H71+N71+W71</f>
        <v>3404771.2140059518</v>
      </c>
      <c r="F71" s="100">
        <v>238103.39029301796</v>
      </c>
      <c r="G71" s="100"/>
      <c r="H71" s="100">
        <f>+I71+L71+M71</f>
        <v>3166667.8237129338</v>
      </c>
      <c r="I71" s="100">
        <f t="shared" si="59"/>
        <v>1679460.729600006</v>
      </c>
      <c r="J71" s="100">
        <v>1273880.6286067618</v>
      </c>
      <c r="K71" s="100">
        <v>405580.10099324415</v>
      </c>
      <c r="L71" s="100">
        <v>0</v>
      </c>
      <c r="M71" s="100">
        <v>1487207.094112928</v>
      </c>
      <c r="N71" s="100">
        <f>+SUM(O71:V71)</f>
        <v>0</v>
      </c>
      <c r="O71" s="100"/>
      <c r="P71" s="100"/>
      <c r="Q71" s="100"/>
      <c r="R71" s="100"/>
      <c r="S71" s="100"/>
      <c r="T71" s="100"/>
      <c r="U71" s="100"/>
      <c r="V71" s="100"/>
      <c r="W71" s="100">
        <f>+X71+Y71</f>
        <v>0</v>
      </c>
      <c r="X71" s="100"/>
      <c r="Y71" s="100"/>
      <c r="Z71" s="129" t="s">
        <v>148</v>
      </c>
      <c r="AA71" s="130" t="s">
        <v>149</v>
      </c>
      <c r="AB71" s="115"/>
      <c r="AC71" s="13"/>
      <c r="AD71" s="13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>
        <v>3404771.2140059518</v>
      </c>
      <c r="AU71" s="100"/>
      <c r="AV71" s="13">
        <f>+AU71+AT71+AS71+AM71+AD71</f>
        <v>3404771.2140059518</v>
      </c>
      <c r="AW71" s="100"/>
      <c r="AX71" s="100"/>
      <c r="AY71" s="113">
        <f>+AV71+AW71+AX71</f>
        <v>3404771.2140059518</v>
      </c>
      <c r="AZ71" s="149"/>
      <c r="BA71" s="15"/>
      <c r="BB71" s="95"/>
    </row>
    <row r="72" spans="1:54" ht="15" customHeight="1" x14ac:dyDescent="0.25">
      <c r="A72" s="166"/>
      <c r="B72" s="100">
        <f>+C72+D72+E72</f>
        <v>26336367.636767633</v>
      </c>
      <c r="C72" s="100"/>
      <c r="D72" s="100"/>
      <c r="E72" s="13">
        <f>+F72+G72+H72+N72+W72</f>
        <v>26336367.636767633</v>
      </c>
      <c r="F72" s="100">
        <v>43265.240335181297</v>
      </c>
      <c r="G72" s="100">
        <v>20894880.917104546</v>
      </c>
      <c r="H72" s="100">
        <f>+I72+L72+M72</f>
        <v>1973953.2909255181</v>
      </c>
      <c r="I72" s="100">
        <f t="shared" si="59"/>
        <v>998863.48085623072</v>
      </c>
      <c r="J72" s="100">
        <v>354297.54045739863</v>
      </c>
      <c r="K72" s="100">
        <v>644565.94039883208</v>
      </c>
      <c r="L72" s="100">
        <v>222931.59309090688</v>
      </c>
      <c r="M72" s="100">
        <v>752158.21697838046</v>
      </c>
      <c r="N72" s="100">
        <f>+SUM(O72:V72)</f>
        <v>506101.7455505394</v>
      </c>
      <c r="O72" s="100">
        <v>-196744.27457955678</v>
      </c>
      <c r="P72" s="100">
        <v>305638.32082654763</v>
      </c>
      <c r="Q72" s="100">
        <v>-4594.1119760534357</v>
      </c>
      <c r="R72" s="100">
        <v>10867.195085375195</v>
      </c>
      <c r="S72" s="100">
        <v>-4122.5407375881177</v>
      </c>
      <c r="T72" s="100">
        <v>307.12085924513212</v>
      </c>
      <c r="U72" s="100">
        <v>17509.486447590702</v>
      </c>
      <c r="V72" s="100">
        <v>377240.54962497909</v>
      </c>
      <c r="W72" s="100">
        <f>+X72+Y72</f>
        <v>2918166.442851847</v>
      </c>
      <c r="X72" s="100">
        <v>2704278.3605505382</v>
      </c>
      <c r="Y72" s="100">
        <v>213888.08230130863</v>
      </c>
      <c r="Z72" s="129" t="s">
        <v>150</v>
      </c>
      <c r="AA72" s="130" t="s">
        <v>151</v>
      </c>
      <c r="AB72" s="115"/>
      <c r="AC72" s="13"/>
      <c r="AD72" s="13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3"/>
      <c r="AW72" s="100"/>
      <c r="AX72" s="100"/>
      <c r="AY72" s="113">
        <f t="shared" ref="AY72:AY79" si="72">+AV72+AW72+AX72</f>
        <v>0</v>
      </c>
      <c r="AZ72" s="149"/>
      <c r="BA72" s="14"/>
      <c r="BB72" s="95"/>
    </row>
    <row r="73" spans="1:54" ht="12.75" customHeight="1" thickBot="1" x14ac:dyDescent="0.3">
      <c r="A73" s="167"/>
      <c r="B73" s="101"/>
      <c r="C73" s="101"/>
      <c r="D73" s="101"/>
      <c r="E73" s="17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29"/>
      <c r="AA73" s="130"/>
      <c r="AB73" s="116"/>
      <c r="AC73" s="17"/>
      <c r="AD73" s="17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7"/>
      <c r="AW73" s="101"/>
      <c r="AX73" s="101"/>
      <c r="AY73" s="108"/>
      <c r="AZ73" s="150"/>
      <c r="BA73" s="14"/>
      <c r="BB73" s="95"/>
    </row>
    <row r="74" spans="1:54" ht="18.75" customHeight="1" x14ac:dyDescent="0.25">
      <c r="A74" s="159" t="s">
        <v>331</v>
      </c>
      <c r="B74" s="100"/>
      <c r="C74" s="100"/>
      <c r="D74" s="100"/>
      <c r="E74" s="13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9"/>
      <c r="Y74" s="19"/>
      <c r="Z74" s="140" t="s">
        <v>145</v>
      </c>
      <c r="AA74" s="141" t="s">
        <v>146</v>
      </c>
      <c r="AB74" s="115">
        <v>213888.08230130863</v>
      </c>
      <c r="AC74" s="13">
        <v>2704278.3605505382</v>
      </c>
      <c r="AD74" s="13">
        <f>+AB74+AC74</f>
        <v>2918166.442851847</v>
      </c>
      <c r="AE74" s="100">
        <v>377240.54962497909</v>
      </c>
      <c r="AF74" s="100">
        <v>17509.486447590702</v>
      </c>
      <c r="AG74" s="100">
        <v>307.12085924513212</v>
      </c>
      <c r="AH74" s="100">
        <v>-4122.5407375881177</v>
      </c>
      <c r="AI74" s="100">
        <v>10867.195085375195</v>
      </c>
      <c r="AJ74" s="100">
        <v>-4594.1119760534357</v>
      </c>
      <c r="AK74" s="100">
        <v>305638.32082654763</v>
      </c>
      <c r="AL74" s="100">
        <v>-196744.27457955678</v>
      </c>
      <c r="AM74" s="100">
        <f>+SUM(AE74:AL74)</f>
        <v>506101.74555053946</v>
      </c>
      <c r="AN74" s="100">
        <v>2239365.3110913085</v>
      </c>
      <c r="AO74" s="100">
        <v>222931.59309090688</v>
      </c>
      <c r="AP74" s="100">
        <v>1050146.0413920763</v>
      </c>
      <c r="AQ74" s="100">
        <v>1628178.1690641604</v>
      </c>
      <c r="AR74" s="100">
        <f t="shared" ref="AR74" si="73">+AQ74+AP74</f>
        <v>2678324.2104562367</v>
      </c>
      <c r="AS74" s="100">
        <f t="shared" ref="AS74" si="74">+AR74+AO74+AN74</f>
        <v>5140621.1146384515</v>
      </c>
      <c r="AT74" s="100">
        <v>17490109.703098595</v>
      </c>
      <c r="AU74" s="100">
        <v>281368.63062819926</v>
      </c>
      <c r="AV74" s="13">
        <f>+AU74+AT74+AS74+AM74+AD74</f>
        <v>26336367.636767633</v>
      </c>
      <c r="AW74" s="100"/>
      <c r="AX74" s="100"/>
      <c r="AY74" s="100">
        <f t="shared" si="72"/>
        <v>26336367.636767633</v>
      </c>
      <c r="AZ74" s="168" t="s">
        <v>152</v>
      </c>
      <c r="BA74" s="15"/>
      <c r="BB74" s="95"/>
    </row>
    <row r="75" spans="1:54" x14ac:dyDescent="0.25">
      <c r="A75" s="160"/>
      <c r="B75" s="100">
        <f t="shared" ref="B75:B82" si="75">+C75+D75+E75</f>
        <v>22796774.349899329</v>
      </c>
      <c r="C75" s="100"/>
      <c r="D75" s="100"/>
      <c r="E75" s="13">
        <f>+F75+G75+H75+N75+W75</f>
        <v>22796774.349899329</v>
      </c>
      <c r="F75" s="100">
        <f>+SUM(F76:F77)</f>
        <v>251160.57175947307</v>
      </c>
      <c r="G75" s="100">
        <f>+SUM(G76:G77)</f>
        <v>17780807.926447131</v>
      </c>
      <c r="H75" s="100">
        <f t="shared" ref="H75:H79" si="76">+I75+L75+M75</f>
        <v>4764805.8516927259</v>
      </c>
      <c r="I75" s="100">
        <f t="shared" si="59"/>
        <v>3117366.5984673612</v>
      </c>
      <c r="J75" s="100">
        <f t="shared" ref="J75:M75" si="77">+SUM(J76:J77)</f>
        <v>2359928.5147494655</v>
      </c>
      <c r="K75" s="100">
        <f t="shared" si="77"/>
        <v>757438.0837178959</v>
      </c>
      <c r="L75" s="100">
        <f t="shared" si="77"/>
        <v>136331.64851468999</v>
      </c>
      <c r="M75" s="100">
        <f t="shared" si="77"/>
        <v>1511107.6047106751</v>
      </c>
      <c r="N75" s="100">
        <f t="shared" ref="N75:N79" si="78">+SUM(O75:V75)</f>
        <v>0</v>
      </c>
      <c r="O75" s="100"/>
      <c r="P75" s="100"/>
      <c r="Q75" s="100"/>
      <c r="R75" s="100"/>
      <c r="S75" s="100"/>
      <c r="T75" s="100"/>
      <c r="U75" s="100"/>
      <c r="V75" s="100"/>
      <c r="W75" s="100"/>
      <c r="X75" s="13"/>
      <c r="Y75" s="13"/>
      <c r="Z75" s="129" t="s">
        <v>155</v>
      </c>
      <c r="AA75" s="130" t="s">
        <v>156</v>
      </c>
      <c r="AB75" s="117"/>
      <c r="AC75" s="13"/>
      <c r="AD75" s="13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3"/>
      <c r="AW75" s="100"/>
      <c r="AX75" s="100">
        <f>+SUM(AX76:AX77)</f>
        <v>22796774.349899329</v>
      </c>
      <c r="AY75" s="100">
        <f t="shared" si="72"/>
        <v>22796774.349899329</v>
      </c>
      <c r="AZ75" s="169"/>
      <c r="BA75" s="15"/>
      <c r="BB75" s="95"/>
    </row>
    <row r="76" spans="1:54" x14ac:dyDescent="0.25">
      <c r="A76" s="160"/>
      <c r="B76" s="100">
        <f t="shared" si="75"/>
        <v>21185579.140453082</v>
      </c>
      <c r="C76" s="100"/>
      <c r="D76" s="100"/>
      <c r="E76" s="13">
        <f t="shared" ref="E76:E82" si="79">+F76+G76+H76+N76+W76</f>
        <v>21185579.140453082</v>
      </c>
      <c r="F76" s="100">
        <v>238103.39029301793</v>
      </c>
      <c r="G76" s="100">
        <v>17780807.926447131</v>
      </c>
      <c r="H76" s="100">
        <f t="shared" si="76"/>
        <v>3166667.8237129338</v>
      </c>
      <c r="I76" s="100">
        <f t="shared" si="59"/>
        <v>1679460.7296000058</v>
      </c>
      <c r="J76" s="100">
        <v>1273880.6286067618</v>
      </c>
      <c r="K76" s="100">
        <v>405580.10099324409</v>
      </c>
      <c r="L76" s="100">
        <v>0</v>
      </c>
      <c r="M76" s="100">
        <v>1487207.094112928</v>
      </c>
      <c r="N76" s="100">
        <f t="shared" si="78"/>
        <v>0</v>
      </c>
      <c r="O76" s="100"/>
      <c r="P76" s="100"/>
      <c r="Q76" s="100"/>
      <c r="R76" s="100"/>
      <c r="S76" s="100"/>
      <c r="T76" s="100"/>
      <c r="U76" s="100"/>
      <c r="V76" s="100"/>
      <c r="W76" s="100"/>
      <c r="X76" s="13"/>
      <c r="Y76" s="13"/>
      <c r="Z76" s="127" t="s">
        <v>157</v>
      </c>
      <c r="AA76" s="128" t="s">
        <v>158</v>
      </c>
      <c r="AB76" s="117"/>
      <c r="AC76" s="13"/>
      <c r="AD76" s="13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3">
        <v>0</v>
      </c>
      <c r="AW76" s="100"/>
      <c r="AX76" s="100">
        <v>21185579.140453082</v>
      </c>
      <c r="AY76" s="100">
        <f t="shared" si="72"/>
        <v>21185579.140453082</v>
      </c>
      <c r="AZ76" s="169"/>
      <c r="BA76" s="15"/>
      <c r="BB76" s="95"/>
    </row>
    <row r="77" spans="1:54" x14ac:dyDescent="0.25">
      <c r="A77" s="160"/>
      <c r="B77" s="100">
        <f t="shared" si="75"/>
        <v>1611195.2094462479</v>
      </c>
      <c r="C77" s="100"/>
      <c r="D77" s="100"/>
      <c r="E77" s="13">
        <f t="shared" si="79"/>
        <v>1611195.2094462479</v>
      </c>
      <c r="F77" s="100">
        <v>13057.181466455129</v>
      </c>
      <c r="G77" s="100">
        <v>0</v>
      </c>
      <c r="H77" s="100">
        <f t="shared" si="76"/>
        <v>1598138.0279797928</v>
      </c>
      <c r="I77" s="100">
        <f t="shared" si="59"/>
        <v>1437905.8688673556</v>
      </c>
      <c r="J77" s="100">
        <v>1086047.8861427039</v>
      </c>
      <c r="K77" s="100">
        <v>351857.98272465175</v>
      </c>
      <c r="L77" s="100">
        <v>136331.64851468999</v>
      </c>
      <c r="M77" s="100">
        <v>23900.510597747147</v>
      </c>
      <c r="N77" s="100">
        <f t="shared" si="78"/>
        <v>0</v>
      </c>
      <c r="O77" s="100"/>
      <c r="P77" s="100"/>
      <c r="Q77" s="100"/>
      <c r="R77" s="100"/>
      <c r="S77" s="100"/>
      <c r="T77" s="100"/>
      <c r="U77" s="100"/>
      <c r="V77" s="100"/>
      <c r="W77" s="100"/>
      <c r="X77" s="13"/>
      <c r="Y77" s="13"/>
      <c r="Z77" s="127" t="s">
        <v>159</v>
      </c>
      <c r="AA77" s="128" t="s">
        <v>160</v>
      </c>
      <c r="AB77" s="117"/>
      <c r="AC77" s="13"/>
      <c r="AD77" s="13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3">
        <v>0</v>
      </c>
      <c r="AW77" s="100"/>
      <c r="AX77" s="100">
        <v>1611195.2094462479</v>
      </c>
      <c r="AY77" s="100">
        <f t="shared" si="72"/>
        <v>1611195.2094462479</v>
      </c>
      <c r="AZ77" s="169"/>
      <c r="BA77" s="15"/>
      <c r="BB77" s="95"/>
    </row>
    <row r="78" spans="1:54" x14ac:dyDescent="0.25">
      <c r="A78" s="160"/>
      <c r="B78" s="100"/>
      <c r="C78" s="100"/>
      <c r="D78" s="100"/>
      <c r="E78" s="13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3"/>
      <c r="Y78" s="13"/>
      <c r="Z78" s="127"/>
      <c r="AA78" s="128"/>
      <c r="AB78" s="117"/>
      <c r="AC78" s="13"/>
      <c r="AD78" s="13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3"/>
      <c r="AW78" s="100"/>
      <c r="AX78" s="100"/>
      <c r="AY78" s="100"/>
      <c r="AZ78" s="169"/>
      <c r="BA78" s="15"/>
      <c r="BB78" s="95"/>
    </row>
    <row r="79" spans="1:54" ht="30" x14ac:dyDescent="0.25">
      <c r="A79" s="160"/>
      <c r="B79" s="100">
        <f t="shared" si="75"/>
        <v>357245.66749884677</v>
      </c>
      <c r="C79" s="100"/>
      <c r="D79" s="100"/>
      <c r="E79" s="13">
        <f t="shared" si="79"/>
        <v>357245.66749884677</v>
      </c>
      <c r="F79" s="100">
        <v>-12.545170933070338</v>
      </c>
      <c r="G79" s="100">
        <v>0</v>
      </c>
      <c r="H79" s="100">
        <f t="shared" si="76"/>
        <v>5548.629729870001</v>
      </c>
      <c r="I79" s="100">
        <f t="shared" si="59"/>
        <v>-3553.9131641099989</v>
      </c>
      <c r="J79" s="100">
        <v>0</v>
      </c>
      <c r="K79" s="100">
        <v>-3553.9131641099989</v>
      </c>
      <c r="L79" s="100">
        <v>0</v>
      </c>
      <c r="M79" s="100">
        <v>9102.5428939800004</v>
      </c>
      <c r="N79" s="100">
        <f t="shared" si="78"/>
        <v>350355.29120502784</v>
      </c>
      <c r="O79" s="100">
        <v>0</v>
      </c>
      <c r="P79" s="100">
        <v>4080.7289203210485</v>
      </c>
      <c r="Q79" s="100">
        <v>0</v>
      </c>
      <c r="R79" s="100">
        <v>0</v>
      </c>
      <c r="S79" s="100">
        <v>54.859853787358375</v>
      </c>
      <c r="T79" s="100">
        <v>50.980791562773291</v>
      </c>
      <c r="U79" s="100">
        <v>0</v>
      </c>
      <c r="V79" s="100">
        <v>346168.72163935663</v>
      </c>
      <c r="W79" s="100">
        <f>+X79+Y79</f>
        <v>1354.2917348819992</v>
      </c>
      <c r="X79" s="13">
        <v>5877.0119410999987</v>
      </c>
      <c r="Y79" s="13">
        <v>-4522.7202062179995</v>
      </c>
      <c r="Z79" s="129" t="s">
        <v>161</v>
      </c>
      <c r="AA79" s="130" t="s">
        <v>162</v>
      </c>
      <c r="AB79" s="117"/>
      <c r="AC79" s="13"/>
      <c r="AD79" s="13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>
        <v>357245.66696068976</v>
      </c>
      <c r="AU79" s="100"/>
      <c r="AV79" s="13">
        <f>+AU79+AT79+AS79+AM79+AD79</f>
        <v>357245.66696068976</v>
      </c>
      <c r="AW79" s="100"/>
      <c r="AX79" s="100"/>
      <c r="AY79" s="100">
        <f t="shared" si="72"/>
        <v>357245.66696068976</v>
      </c>
      <c r="AZ79" s="169"/>
      <c r="BA79" s="15"/>
      <c r="BB79" s="95"/>
    </row>
    <row r="80" spans="1:54" x14ac:dyDescent="0.25">
      <c r="A80" s="160"/>
      <c r="B80" s="100"/>
      <c r="C80" s="100"/>
      <c r="D80" s="100"/>
      <c r="E80" s="13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3"/>
      <c r="Y80" s="13"/>
      <c r="Z80" s="129"/>
      <c r="AA80" s="130"/>
      <c r="AB80" s="117"/>
      <c r="AC80" s="13"/>
      <c r="AD80" s="13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3"/>
      <c r="AW80" s="100"/>
      <c r="AX80" s="100"/>
      <c r="AY80" s="100"/>
      <c r="AZ80" s="169"/>
      <c r="BA80" s="15"/>
      <c r="BB80" s="95"/>
    </row>
    <row r="81" spans="1:55" x14ac:dyDescent="0.25">
      <c r="A81" s="160"/>
      <c r="B81" s="100">
        <f t="shared" si="75"/>
        <v>3675924.9348448357</v>
      </c>
      <c r="C81" s="100"/>
      <c r="D81" s="100"/>
      <c r="E81" s="13">
        <f t="shared" si="79"/>
        <v>3675924.9348448357</v>
      </c>
      <c r="F81" s="100">
        <v>30220.604039659258</v>
      </c>
      <c r="G81" s="100">
        <v>66547.443612154573</v>
      </c>
      <c r="H81" s="100">
        <f>+I81+L81+M81</f>
        <v>506598.28173054557</v>
      </c>
      <c r="I81" s="100">
        <f t="shared" si="59"/>
        <v>-435488.4748470147</v>
      </c>
      <c r="J81" s="100">
        <v>-731750.34568530507</v>
      </c>
      <c r="K81" s="100">
        <v>296261.87083829037</v>
      </c>
      <c r="L81" s="100">
        <v>222931.59309090688</v>
      </c>
      <c r="M81" s="100">
        <v>719155.16348665336</v>
      </c>
      <c r="N81" s="100">
        <f>+SUM(O81:V81)</f>
        <v>155746.45434551159</v>
      </c>
      <c r="O81" s="100">
        <v>-196744.27457955678</v>
      </c>
      <c r="P81" s="100">
        <v>301557.59190622659</v>
      </c>
      <c r="Q81" s="100">
        <v>-4594.1119760534357</v>
      </c>
      <c r="R81" s="100">
        <v>10867.195085375195</v>
      </c>
      <c r="S81" s="100">
        <v>-4177.4005913754763</v>
      </c>
      <c r="T81" s="100">
        <v>256.14006768235885</v>
      </c>
      <c r="U81" s="100">
        <v>17509.486447590702</v>
      </c>
      <c r="V81" s="100">
        <v>31071.827985622447</v>
      </c>
      <c r="W81" s="100">
        <f>+X81+Y81</f>
        <v>2916812.1511169649</v>
      </c>
      <c r="X81" s="13">
        <v>2698401.3486094382</v>
      </c>
      <c r="Y81" s="13">
        <v>218410.80250752662</v>
      </c>
      <c r="Z81" s="129" t="s">
        <v>163</v>
      </c>
      <c r="AA81" s="130" t="s">
        <v>164</v>
      </c>
      <c r="AB81" s="117"/>
      <c r="AC81" s="13"/>
      <c r="AD81" s="13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3"/>
      <c r="AW81" s="100"/>
      <c r="AX81" s="100"/>
      <c r="AY81" s="100"/>
      <c r="AZ81" s="169"/>
      <c r="BA81" s="15"/>
      <c r="BB81" s="95"/>
    </row>
    <row r="82" spans="1:55" ht="30.75" thickBot="1" x14ac:dyDescent="0.3">
      <c r="A82" s="161"/>
      <c r="B82" s="101">
        <f t="shared" si="75"/>
        <v>3797024.1933067357</v>
      </c>
      <c r="C82" s="101"/>
      <c r="D82" s="101">
        <v>1580863.5119856407</v>
      </c>
      <c r="E82" s="13">
        <f t="shared" si="79"/>
        <v>2216160.6813210947</v>
      </c>
      <c r="F82" s="101">
        <v>11768.972091908745</v>
      </c>
      <c r="G82" s="100">
        <v>22984.701632088261</v>
      </c>
      <c r="H82" s="101">
        <f>+I82+L82+M82</f>
        <v>409336.95659486554</v>
      </c>
      <c r="I82" s="101">
        <f t="shared" ref="I82" si="80">+J82+K82</f>
        <v>-501288.33160948468</v>
      </c>
      <c r="J82" s="101">
        <v>-773059.58767429506</v>
      </c>
      <c r="K82" s="101">
        <v>271771.25606481038</v>
      </c>
      <c r="L82" s="101">
        <v>222931.59309090688</v>
      </c>
      <c r="M82" s="101">
        <v>687693.6951134433</v>
      </c>
      <c r="N82" s="101">
        <f>+SUM(O82:V82)</f>
        <v>52527.59385750752</v>
      </c>
      <c r="O82" s="101">
        <v>-198949.31215619677</v>
      </c>
      <c r="P82" s="101">
        <v>241639.30043118654</v>
      </c>
      <c r="Q82" s="101">
        <v>-4594.1119760534357</v>
      </c>
      <c r="R82" s="101">
        <v>10867.195085375195</v>
      </c>
      <c r="S82" s="101">
        <v>-11305.793732920381</v>
      </c>
      <c r="T82" s="101">
        <v>-4445.8684400655075</v>
      </c>
      <c r="U82" s="101">
        <v>-6586.3370080140157</v>
      </c>
      <c r="V82" s="101">
        <v>25902.521654195902</v>
      </c>
      <c r="W82" s="101">
        <f>+X82+Y82</f>
        <v>1719542.4571447247</v>
      </c>
      <c r="X82" s="17">
        <v>1906392.1133196976</v>
      </c>
      <c r="Y82" s="17">
        <v>-186849.65617497297</v>
      </c>
      <c r="Z82" s="129" t="s">
        <v>165</v>
      </c>
      <c r="AA82" s="130" t="s">
        <v>166</v>
      </c>
      <c r="AB82" s="114"/>
      <c r="AC82" s="20"/>
      <c r="AD82" s="2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7"/>
      <c r="AW82" s="101"/>
      <c r="AX82" s="101"/>
      <c r="AY82" s="101"/>
      <c r="AZ82" s="170"/>
      <c r="BA82" s="15"/>
      <c r="BB82" s="95"/>
    </row>
    <row r="83" spans="1:55" x14ac:dyDescent="0.25">
      <c r="A83" s="159" t="s">
        <v>332</v>
      </c>
      <c r="B83" s="120"/>
      <c r="C83" s="102"/>
      <c r="D83" s="102"/>
      <c r="E83" s="19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3"/>
      <c r="Y83" s="13"/>
      <c r="Z83" s="140" t="s">
        <v>150</v>
      </c>
      <c r="AA83" s="141" t="s">
        <v>151</v>
      </c>
      <c r="AB83" s="115">
        <v>213888.08230130863</v>
      </c>
      <c r="AC83" s="13">
        <v>2704278.3605505382</v>
      </c>
      <c r="AD83" s="13">
        <f>+AB83+AC83</f>
        <v>2918166.442851847</v>
      </c>
      <c r="AE83" s="100">
        <v>377240.54962497909</v>
      </c>
      <c r="AF83" s="100">
        <v>17509.486447590702</v>
      </c>
      <c r="AG83" s="100">
        <v>307.12085924513212</v>
      </c>
      <c r="AH83" s="100">
        <v>-4122.5407375881177</v>
      </c>
      <c r="AI83" s="100">
        <v>10867.195085375195</v>
      </c>
      <c r="AJ83" s="100">
        <v>-4594.1119760534357</v>
      </c>
      <c r="AK83" s="100">
        <v>305638.32082654763</v>
      </c>
      <c r="AL83" s="100">
        <v>-196744.27457955678</v>
      </c>
      <c r="AM83" s="100">
        <f>+SUM(AE83:AL83)</f>
        <v>506101.74555053946</v>
      </c>
      <c r="AN83" s="100">
        <v>752158.21697838046</v>
      </c>
      <c r="AO83" s="100">
        <v>222931.59309090688</v>
      </c>
      <c r="AP83" s="100">
        <v>644565.94039883208</v>
      </c>
      <c r="AQ83" s="100">
        <v>354297.54045739863</v>
      </c>
      <c r="AR83" s="100">
        <f>+AQ83+AP83</f>
        <v>998863.48085623072</v>
      </c>
      <c r="AS83" s="100">
        <f t="shared" ref="AS83" si="81">+AR83+AO83+AN83</f>
        <v>1973953.2909255181</v>
      </c>
      <c r="AT83" s="100">
        <v>20894880.917104546</v>
      </c>
      <c r="AU83" s="100">
        <v>43265.240335181297</v>
      </c>
      <c r="AV83" s="13">
        <f>+AU83+AT83+AS83+AM83+AD83</f>
        <v>26336367.636767633</v>
      </c>
      <c r="AW83" s="100"/>
      <c r="AX83" s="100"/>
      <c r="AY83" s="100"/>
      <c r="AZ83" s="168" t="s">
        <v>332</v>
      </c>
      <c r="BA83" s="15"/>
      <c r="BB83" s="95"/>
    </row>
    <row r="84" spans="1:55" x14ac:dyDescent="0.25">
      <c r="A84" s="160"/>
      <c r="B84" s="121"/>
      <c r="C84" s="100"/>
      <c r="D84" s="100"/>
      <c r="E84" s="13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3"/>
      <c r="Y84" s="13"/>
      <c r="Z84" s="129"/>
      <c r="AA84" s="130"/>
      <c r="AB84" s="117"/>
      <c r="AC84" s="119"/>
      <c r="AD84" s="11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3"/>
      <c r="AW84" s="100"/>
      <c r="AX84" s="100"/>
      <c r="AY84" s="100"/>
      <c r="AZ84" s="169"/>
      <c r="BA84" s="15"/>
      <c r="BB84" s="95"/>
    </row>
    <row r="85" spans="1:55" x14ac:dyDescent="0.25">
      <c r="A85" s="160"/>
      <c r="B85" s="121">
        <f t="shared" ref="B85:B87" si="82">+C85+D85+E85</f>
        <v>22796774.349899329</v>
      </c>
      <c r="C85" s="100"/>
      <c r="D85" s="100"/>
      <c r="E85" s="13">
        <f t="shared" ref="E85:E87" si="83">+F85+G85+H85+N85+W85</f>
        <v>22796774.349899329</v>
      </c>
      <c r="F85" s="100">
        <v>13057.181466455129</v>
      </c>
      <c r="G85" s="100">
        <v>21185579.140453082</v>
      </c>
      <c r="H85" s="100">
        <f>+I85+L85+M85</f>
        <v>1598138.0279797928</v>
      </c>
      <c r="I85" s="100">
        <f t="shared" ref="I85" si="84">+J85+K85</f>
        <v>1437905.8688673556</v>
      </c>
      <c r="J85" s="100">
        <v>1086047.8861427039</v>
      </c>
      <c r="K85" s="100">
        <v>351857.98272465175</v>
      </c>
      <c r="L85" s="100">
        <v>136331.64851468999</v>
      </c>
      <c r="M85" s="100">
        <v>23900.510597747147</v>
      </c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3"/>
      <c r="Y85" s="13"/>
      <c r="Z85" s="129" t="s">
        <v>153</v>
      </c>
      <c r="AA85" s="130" t="s">
        <v>154</v>
      </c>
      <c r="AB85" s="117"/>
      <c r="AC85" s="119"/>
      <c r="AD85" s="119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3"/>
      <c r="AW85" s="100"/>
      <c r="AX85" s="100">
        <v>22796774.349899329</v>
      </c>
      <c r="AY85" s="100">
        <f t="shared" ref="AY85" si="85">+AV85+AW85+AX85</f>
        <v>22796774.349899329</v>
      </c>
      <c r="AZ85" s="169"/>
      <c r="BA85" s="15"/>
      <c r="BB85" s="95"/>
    </row>
    <row r="86" spans="1:55" x14ac:dyDescent="0.25">
      <c r="A86" s="160"/>
      <c r="B86" s="121">
        <f t="shared" si="82"/>
        <v>21185579.140453082</v>
      </c>
      <c r="C86" s="100"/>
      <c r="D86" s="100"/>
      <c r="E86" s="13">
        <f t="shared" si="83"/>
        <v>21185579.140453082</v>
      </c>
      <c r="F86" s="100">
        <v>2.8388402739665253E-13</v>
      </c>
      <c r="G86" s="100">
        <v>21185579.140453082</v>
      </c>
      <c r="H86" s="100">
        <f>+I86+L86+M86</f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3"/>
      <c r="Y86" s="13"/>
      <c r="Z86" s="127" t="s">
        <v>333</v>
      </c>
      <c r="AA86" s="128" t="s">
        <v>334</v>
      </c>
      <c r="AB86" s="117"/>
      <c r="AC86" s="119"/>
      <c r="AD86" s="119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3"/>
      <c r="AW86" s="100"/>
      <c r="AX86" s="100"/>
      <c r="AY86" s="100"/>
      <c r="AZ86" s="169"/>
      <c r="BA86" s="15"/>
      <c r="BB86" s="95"/>
    </row>
    <row r="87" spans="1:55" s="3" customFormat="1" x14ac:dyDescent="0.25">
      <c r="A87" s="160"/>
      <c r="B87" s="121">
        <f t="shared" si="82"/>
        <v>1611195.2094462479</v>
      </c>
      <c r="C87" s="100"/>
      <c r="D87" s="100"/>
      <c r="E87" s="100">
        <f t="shared" si="83"/>
        <v>1611195.2094462479</v>
      </c>
      <c r="F87" s="100">
        <v>13057.181466455129</v>
      </c>
      <c r="G87" s="100">
        <v>0</v>
      </c>
      <c r="H87" s="100">
        <f>+I87+L87+M87</f>
        <v>1598138.0279797928</v>
      </c>
      <c r="I87" s="100">
        <v>1437905.8688673556</v>
      </c>
      <c r="J87" s="100">
        <v>1086047.8861427039</v>
      </c>
      <c r="K87" s="100">
        <v>351857.98272465175</v>
      </c>
      <c r="L87" s="100">
        <v>136331.64851468999</v>
      </c>
      <c r="M87" s="100">
        <v>23900.510597747147</v>
      </c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2"/>
      <c r="Y87" s="12"/>
      <c r="Z87" s="127" t="s">
        <v>335</v>
      </c>
      <c r="AA87" s="128" t="s">
        <v>336</v>
      </c>
      <c r="AB87" s="21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69"/>
      <c r="BA87" s="23"/>
      <c r="BB87" s="94"/>
      <c r="BC87" s="5"/>
    </row>
    <row r="88" spans="1:55" s="3" customFormat="1" x14ac:dyDescent="0.25">
      <c r="A88" s="160"/>
      <c r="B88" s="121"/>
      <c r="C88" s="100"/>
      <c r="D88" s="100"/>
      <c r="E88" s="100"/>
      <c r="F88" s="100"/>
      <c r="G88" s="124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2"/>
      <c r="Y88" s="12"/>
      <c r="Z88" s="129"/>
      <c r="AA88" s="130"/>
      <c r="AB88" s="21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69"/>
      <c r="BA88" s="23"/>
      <c r="BB88" s="94"/>
      <c r="BC88" s="5"/>
    </row>
    <row r="89" spans="1:55" s="3" customFormat="1" x14ac:dyDescent="0.25">
      <c r="A89" s="160"/>
      <c r="B89" s="121">
        <f t="shared" ref="B89:B90" si="86">+C89+D89+E89</f>
        <v>3539593.2863301453</v>
      </c>
      <c r="C89" s="100"/>
      <c r="D89" s="100"/>
      <c r="E89" s="100">
        <f t="shared" ref="E89" si="87">+F89+G89+H89+N89+W89</f>
        <v>3539593.2863301453</v>
      </c>
      <c r="F89" s="100">
        <v>30220.60403965924</v>
      </c>
      <c r="G89" s="100">
        <v>66547.443612154573</v>
      </c>
      <c r="H89" s="100">
        <f t="shared" ref="H89" si="88">+I89+L89+M89</f>
        <v>370266.63321585517</v>
      </c>
      <c r="I89" s="100">
        <f t="shared" ref="I89" si="89">+J89+K89</f>
        <v>-435488.47484701499</v>
      </c>
      <c r="J89" s="100">
        <v>-731750.34568530531</v>
      </c>
      <c r="K89" s="100">
        <v>296261.87083829031</v>
      </c>
      <c r="L89" s="100">
        <v>86599.94457621692</v>
      </c>
      <c r="M89" s="100">
        <v>719155.16348665324</v>
      </c>
      <c r="N89" s="100">
        <f t="shared" ref="N89" si="90">+SUM(O89:V89)</f>
        <v>155746.45434551159</v>
      </c>
      <c r="O89" s="100">
        <v>-196744.27457955678</v>
      </c>
      <c r="P89" s="100">
        <v>301557.59190622659</v>
      </c>
      <c r="Q89" s="100">
        <v>-4594.1119760534357</v>
      </c>
      <c r="R89" s="100">
        <v>10867.195085375195</v>
      </c>
      <c r="S89" s="100">
        <v>-4177.4005913754763</v>
      </c>
      <c r="T89" s="100">
        <v>256.14006768235885</v>
      </c>
      <c r="U89" s="100">
        <v>17509.486447590702</v>
      </c>
      <c r="V89" s="100">
        <v>31071.827985622447</v>
      </c>
      <c r="W89" s="100">
        <f>+X89+Y89</f>
        <v>2916812.1511169649</v>
      </c>
      <c r="X89" s="12">
        <v>2698401.3486094382</v>
      </c>
      <c r="Y89" s="12">
        <v>218410.80250752662</v>
      </c>
      <c r="Z89" s="129" t="s">
        <v>163</v>
      </c>
      <c r="AA89" s="130" t="s">
        <v>164</v>
      </c>
      <c r="AB89" s="21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69"/>
      <c r="BA89" s="23"/>
      <c r="BB89" s="94"/>
      <c r="BC89" s="5"/>
    </row>
    <row r="90" spans="1:55" s="3" customFormat="1" ht="30" x14ac:dyDescent="0.25">
      <c r="A90" s="161"/>
      <c r="B90" s="122">
        <f t="shared" si="86"/>
        <v>3660692.5447920449</v>
      </c>
      <c r="C90" s="101"/>
      <c r="D90" s="101">
        <v>1580863.5119856407</v>
      </c>
      <c r="E90" s="101">
        <f t="shared" ref="E90" si="91">+F90+G90+H90+N90+W90</f>
        <v>2079829.0328064044</v>
      </c>
      <c r="F90" s="101">
        <v>11768.972091908727</v>
      </c>
      <c r="G90" s="101">
        <v>22984.701632088261</v>
      </c>
      <c r="H90" s="101">
        <f t="shared" ref="H90" si="92">+I90+L90+M90</f>
        <v>273005.30808017513</v>
      </c>
      <c r="I90" s="101">
        <f t="shared" ref="I90" si="93">+J90+K90</f>
        <v>-501288.33160948497</v>
      </c>
      <c r="J90" s="101">
        <v>-773059.5876742953</v>
      </c>
      <c r="K90" s="101">
        <v>271771.25606481032</v>
      </c>
      <c r="L90" s="101">
        <v>86599.94457621692</v>
      </c>
      <c r="M90" s="101">
        <v>687693.69511344319</v>
      </c>
      <c r="N90" s="101">
        <f>+SUM(O90:V90)</f>
        <v>52527.59385750752</v>
      </c>
      <c r="O90" s="101">
        <v>-198949.31215619677</v>
      </c>
      <c r="P90" s="101">
        <v>241639.30043118654</v>
      </c>
      <c r="Q90" s="101">
        <v>-4594.1119760534357</v>
      </c>
      <c r="R90" s="101">
        <v>10867.195085375195</v>
      </c>
      <c r="S90" s="101">
        <v>-11305.793732920381</v>
      </c>
      <c r="T90" s="101">
        <v>-4445.8684400655075</v>
      </c>
      <c r="U90" s="101">
        <v>-6586.3370080140157</v>
      </c>
      <c r="V90" s="101">
        <v>25902.521654195902</v>
      </c>
      <c r="W90" s="101">
        <f>+X90+Y90</f>
        <v>1719542.4571447247</v>
      </c>
      <c r="X90" s="18">
        <v>1906392.1133196976</v>
      </c>
      <c r="Y90" s="18">
        <v>-186849.65617497297</v>
      </c>
      <c r="Z90" s="142" t="s">
        <v>165</v>
      </c>
      <c r="AA90" s="143" t="s">
        <v>166</v>
      </c>
      <c r="AB90" s="123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70"/>
      <c r="BA90" s="23"/>
      <c r="BB90" s="94"/>
      <c r="BC90" s="5"/>
    </row>
    <row r="91" spans="1:55" s="3" customFormat="1" x14ac:dyDescent="0.25">
      <c r="B91" s="100"/>
      <c r="C91" s="100"/>
      <c r="D91" s="100"/>
      <c r="E91" s="13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2"/>
      <c r="Y91" s="12"/>
      <c r="Z91" s="16"/>
      <c r="AA91" s="21"/>
      <c r="AB91" s="21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23"/>
      <c r="BA91" s="23"/>
      <c r="BB91" s="94"/>
      <c r="BC91" s="5"/>
    </row>
    <row r="92" spans="1:55" s="3" customFormat="1" x14ac:dyDescent="0.25">
      <c r="B92" s="100"/>
      <c r="C92" s="100"/>
      <c r="D92" s="100"/>
      <c r="E92" s="13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2"/>
      <c r="Y92" s="12"/>
      <c r="Z92" s="16"/>
      <c r="AA92" s="21"/>
      <c r="AB92" s="21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23"/>
      <c r="BA92" s="23"/>
      <c r="BB92" s="94"/>
      <c r="BC92" s="5"/>
    </row>
    <row r="93" spans="1:55" s="3" customFormat="1" ht="18.75" x14ac:dyDescent="0.25">
      <c r="A93" s="151" t="s">
        <v>327</v>
      </c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24"/>
      <c r="BB93" s="95"/>
      <c r="BC93" s="2"/>
    </row>
    <row r="94" spans="1:55" s="3" customFormat="1" ht="18.75" x14ac:dyDescent="0.25">
      <c r="A94" s="152" t="s">
        <v>0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24"/>
      <c r="BB94" s="95"/>
      <c r="BC94" s="2"/>
    </row>
    <row r="95" spans="1:55" s="3" customFormat="1" ht="15.75" x14ac:dyDescent="0.25">
      <c r="A95" s="153" t="s">
        <v>328</v>
      </c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24"/>
      <c r="BB95" s="95"/>
      <c r="BC95" s="2"/>
    </row>
    <row r="96" spans="1:55" s="3" customFormat="1" ht="15.75" x14ac:dyDescent="0.25">
      <c r="A96" s="153" t="s">
        <v>1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24"/>
      <c r="BB96" s="95"/>
      <c r="BC96" s="2"/>
    </row>
    <row r="97" spans="1:55" s="3" customForma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4"/>
      <c r="BB97" s="95"/>
      <c r="BC97" s="2"/>
    </row>
    <row r="98" spans="1:55" s="3" customForma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4"/>
      <c r="BB98" s="95"/>
      <c r="BC98" s="2"/>
    </row>
    <row r="99" spans="1:55" s="3" customForma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4"/>
      <c r="BB99" s="95"/>
      <c r="BC99" s="2"/>
    </row>
    <row r="100" spans="1:55" s="3" customFormat="1" x14ac:dyDescent="0.25">
      <c r="A100" s="6" t="s">
        <v>167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AA100" s="16"/>
      <c r="AB100" s="6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8" t="s">
        <v>167</v>
      </c>
      <c r="BA100" s="23"/>
      <c r="BB100" s="94"/>
      <c r="BC100" s="5"/>
    </row>
    <row r="101" spans="1:55" s="3" customFormat="1" ht="15.75" thickBot="1" x14ac:dyDescent="0.3">
      <c r="A101" s="6" t="s">
        <v>168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AA101" s="22"/>
      <c r="AB101" s="6"/>
      <c r="AM101" s="12"/>
      <c r="AN101" s="12"/>
      <c r="AO101" s="12"/>
      <c r="AP101" s="12"/>
      <c r="AQ101" s="12"/>
      <c r="AR101" s="12"/>
      <c r="AS101" s="12"/>
      <c r="AT101" s="12"/>
      <c r="AU101" s="12"/>
      <c r="AV101" s="21"/>
      <c r="AW101" s="12"/>
      <c r="AX101" s="12"/>
      <c r="AY101" s="12"/>
      <c r="AZ101" s="8" t="s">
        <v>169</v>
      </c>
      <c r="BB101" s="95"/>
      <c r="BC101" s="2"/>
    </row>
    <row r="102" spans="1:55" ht="15" customHeight="1" x14ac:dyDescent="0.25">
      <c r="A102" s="176" t="s">
        <v>5</v>
      </c>
      <c r="B102" s="176" t="s">
        <v>6</v>
      </c>
      <c r="C102" s="154" t="s">
        <v>7</v>
      </c>
      <c r="D102" s="78" t="s">
        <v>8</v>
      </c>
      <c r="E102" s="78" t="s">
        <v>9</v>
      </c>
      <c r="F102" s="78" t="s">
        <v>10</v>
      </c>
      <c r="G102" s="78" t="s">
        <v>11</v>
      </c>
      <c r="H102" s="78" t="s">
        <v>12</v>
      </c>
      <c r="I102" s="73" t="s">
        <v>13</v>
      </c>
      <c r="J102" s="73" t="s">
        <v>14</v>
      </c>
      <c r="K102" s="73" t="s">
        <v>15</v>
      </c>
      <c r="L102" s="73" t="s">
        <v>16</v>
      </c>
      <c r="M102" s="73" t="s">
        <v>17</v>
      </c>
      <c r="N102" s="78" t="s">
        <v>18</v>
      </c>
      <c r="O102" s="73" t="s">
        <v>19</v>
      </c>
      <c r="P102" s="73" t="s">
        <v>20</v>
      </c>
      <c r="Q102" s="73" t="s">
        <v>21</v>
      </c>
      <c r="R102" s="73" t="s">
        <v>22</v>
      </c>
      <c r="S102" s="73" t="s">
        <v>23</v>
      </c>
      <c r="T102" s="73" t="s">
        <v>24</v>
      </c>
      <c r="U102" s="73" t="s">
        <v>25</v>
      </c>
      <c r="V102" s="73" t="s">
        <v>26</v>
      </c>
      <c r="W102" s="78" t="s">
        <v>27</v>
      </c>
      <c r="X102" s="73" t="s">
        <v>28</v>
      </c>
      <c r="Y102" s="73" t="s">
        <v>29</v>
      </c>
      <c r="Z102" s="154" t="s">
        <v>30</v>
      </c>
      <c r="AA102" s="154" t="s">
        <v>31</v>
      </c>
      <c r="AB102" s="73" t="s">
        <v>29</v>
      </c>
      <c r="AC102" s="73" t="s">
        <v>28</v>
      </c>
      <c r="AD102" s="78" t="s">
        <v>27</v>
      </c>
      <c r="AE102" s="73" t="s">
        <v>26</v>
      </c>
      <c r="AF102" s="73" t="s">
        <v>25</v>
      </c>
      <c r="AG102" s="73" t="s">
        <v>24</v>
      </c>
      <c r="AH102" s="73" t="s">
        <v>23</v>
      </c>
      <c r="AI102" s="73" t="s">
        <v>22</v>
      </c>
      <c r="AJ102" s="73" t="s">
        <v>21</v>
      </c>
      <c r="AK102" s="73" t="s">
        <v>20</v>
      </c>
      <c r="AL102" s="73" t="s">
        <v>19</v>
      </c>
      <c r="AM102" s="78" t="s">
        <v>18</v>
      </c>
      <c r="AN102" s="73" t="s">
        <v>17</v>
      </c>
      <c r="AO102" s="73" t="s">
        <v>16</v>
      </c>
      <c r="AP102" s="73" t="s">
        <v>15</v>
      </c>
      <c r="AQ102" s="73" t="s">
        <v>14</v>
      </c>
      <c r="AR102" s="73" t="s">
        <v>32</v>
      </c>
      <c r="AS102" s="78" t="s">
        <v>33</v>
      </c>
      <c r="AT102" s="78" t="s">
        <v>11</v>
      </c>
      <c r="AU102" s="78" t="s">
        <v>10</v>
      </c>
      <c r="AV102" s="78" t="s">
        <v>9</v>
      </c>
      <c r="AW102" s="78" t="s">
        <v>8</v>
      </c>
      <c r="AX102" s="154" t="s">
        <v>34</v>
      </c>
      <c r="AY102" s="154" t="s">
        <v>6</v>
      </c>
      <c r="AZ102" s="154" t="s">
        <v>5</v>
      </c>
      <c r="BA102" s="9"/>
      <c r="BB102" s="94"/>
      <c r="BC102" s="5"/>
    </row>
    <row r="103" spans="1:55" ht="15" customHeight="1" x14ac:dyDescent="0.25">
      <c r="A103" s="176"/>
      <c r="B103" s="176"/>
      <c r="C103" s="155"/>
      <c r="D103" s="155" t="s">
        <v>35</v>
      </c>
      <c r="E103" s="155" t="s">
        <v>36</v>
      </c>
      <c r="F103" s="155" t="s">
        <v>37</v>
      </c>
      <c r="G103" s="155" t="s">
        <v>38</v>
      </c>
      <c r="H103" s="155" t="s">
        <v>39</v>
      </c>
      <c r="I103" s="157" t="s">
        <v>40</v>
      </c>
      <c r="J103" s="157" t="s">
        <v>41</v>
      </c>
      <c r="K103" s="157" t="s">
        <v>42</v>
      </c>
      <c r="L103" s="157" t="s">
        <v>43</v>
      </c>
      <c r="M103" s="157" t="s">
        <v>44</v>
      </c>
      <c r="N103" s="155" t="s">
        <v>45</v>
      </c>
      <c r="O103" s="157" t="s">
        <v>46</v>
      </c>
      <c r="P103" s="157" t="s">
        <v>47</v>
      </c>
      <c r="Q103" s="157" t="s">
        <v>48</v>
      </c>
      <c r="R103" s="157" t="s">
        <v>49</v>
      </c>
      <c r="S103" s="157" t="s">
        <v>50</v>
      </c>
      <c r="T103" s="157" t="s">
        <v>51</v>
      </c>
      <c r="U103" s="157" t="s">
        <v>52</v>
      </c>
      <c r="V103" s="157" t="s">
        <v>53</v>
      </c>
      <c r="W103" s="155" t="s">
        <v>54</v>
      </c>
      <c r="X103" s="157" t="s">
        <v>55</v>
      </c>
      <c r="Y103" s="157" t="s">
        <v>56</v>
      </c>
      <c r="Z103" s="155"/>
      <c r="AA103" s="155"/>
      <c r="AB103" s="157" t="s">
        <v>56</v>
      </c>
      <c r="AC103" s="157" t="s">
        <v>55</v>
      </c>
      <c r="AD103" s="155" t="s">
        <v>54</v>
      </c>
      <c r="AE103" s="157" t="s">
        <v>53</v>
      </c>
      <c r="AF103" s="157" t="s">
        <v>52</v>
      </c>
      <c r="AG103" s="157" t="s">
        <v>51</v>
      </c>
      <c r="AH103" s="157" t="s">
        <v>50</v>
      </c>
      <c r="AI103" s="157" t="s">
        <v>49</v>
      </c>
      <c r="AJ103" s="157" t="s">
        <v>48</v>
      </c>
      <c r="AK103" s="157" t="s">
        <v>47</v>
      </c>
      <c r="AL103" s="157" t="s">
        <v>46</v>
      </c>
      <c r="AM103" s="155" t="s">
        <v>45</v>
      </c>
      <c r="AN103" s="157" t="s">
        <v>44</v>
      </c>
      <c r="AO103" s="157" t="s">
        <v>43</v>
      </c>
      <c r="AP103" s="157" t="s">
        <v>42</v>
      </c>
      <c r="AQ103" s="157" t="s">
        <v>41</v>
      </c>
      <c r="AR103" s="157" t="s">
        <v>40</v>
      </c>
      <c r="AS103" s="155" t="s">
        <v>39</v>
      </c>
      <c r="AT103" s="155" t="s">
        <v>38</v>
      </c>
      <c r="AU103" s="155" t="s">
        <v>37</v>
      </c>
      <c r="AV103" s="155" t="s">
        <v>36</v>
      </c>
      <c r="AW103" s="155" t="s">
        <v>35</v>
      </c>
      <c r="AX103" s="155"/>
      <c r="AY103" s="155"/>
      <c r="AZ103" s="155"/>
      <c r="BA103" s="10"/>
      <c r="BB103" s="95"/>
    </row>
    <row r="104" spans="1:55" x14ac:dyDescent="0.25">
      <c r="A104" s="176"/>
      <c r="B104" s="176"/>
      <c r="C104" s="155"/>
      <c r="D104" s="155"/>
      <c r="E104" s="155"/>
      <c r="F104" s="155"/>
      <c r="G104" s="155"/>
      <c r="H104" s="155"/>
      <c r="I104" s="157"/>
      <c r="J104" s="157"/>
      <c r="K104" s="157"/>
      <c r="L104" s="157"/>
      <c r="M104" s="157"/>
      <c r="N104" s="155"/>
      <c r="O104" s="157"/>
      <c r="P104" s="157"/>
      <c r="Q104" s="157"/>
      <c r="R104" s="157"/>
      <c r="S104" s="157"/>
      <c r="T104" s="157"/>
      <c r="U104" s="157"/>
      <c r="V104" s="157"/>
      <c r="W104" s="155"/>
      <c r="X104" s="157"/>
      <c r="Y104" s="157"/>
      <c r="Z104" s="155"/>
      <c r="AA104" s="155"/>
      <c r="AB104" s="157"/>
      <c r="AC104" s="157"/>
      <c r="AD104" s="155"/>
      <c r="AE104" s="157"/>
      <c r="AF104" s="157"/>
      <c r="AG104" s="157"/>
      <c r="AH104" s="157"/>
      <c r="AI104" s="157"/>
      <c r="AJ104" s="157"/>
      <c r="AK104" s="157"/>
      <c r="AL104" s="157"/>
      <c r="AM104" s="155"/>
      <c r="AN104" s="157"/>
      <c r="AO104" s="157"/>
      <c r="AP104" s="157"/>
      <c r="AQ104" s="157"/>
      <c r="AR104" s="157"/>
      <c r="AS104" s="155"/>
      <c r="AT104" s="155"/>
      <c r="AU104" s="155"/>
      <c r="AV104" s="155"/>
      <c r="AW104" s="155"/>
      <c r="AX104" s="155"/>
      <c r="AY104" s="155"/>
      <c r="AZ104" s="155"/>
      <c r="BA104" s="10"/>
      <c r="BB104" s="95"/>
    </row>
    <row r="105" spans="1:55" x14ac:dyDescent="0.25">
      <c r="A105" s="176"/>
      <c r="B105" s="176"/>
      <c r="C105" s="155"/>
      <c r="D105" s="155"/>
      <c r="E105" s="155"/>
      <c r="F105" s="155"/>
      <c r="G105" s="155"/>
      <c r="H105" s="155"/>
      <c r="I105" s="157"/>
      <c r="J105" s="157"/>
      <c r="K105" s="157"/>
      <c r="L105" s="157"/>
      <c r="M105" s="157"/>
      <c r="N105" s="155"/>
      <c r="O105" s="157"/>
      <c r="P105" s="157"/>
      <c r="Q105" s="157"/>
      <c r="R105" s="157"/>
      <c r="S105" s="157"/>
      <c r="T105" s="157"/>
      <c r="U105" s="157"/>
      <c r="V105" s="157"/>
      <c r="W105" s="155"/>
      <c r="X105" s="157"/>
      <c r="Y105" s="157"/>
      <c r="Z105" s="155"/>
      <c r="AA105" s="155"/>
      <c r="AB105" s="157"/>
      <c r="AC105" s="157"/>
      <c r="AD105" s="155"/>
      <c r="AE105" s="157"/>
      <c r="AF105" s="157"/>
      <c r="AG105" s="157"/>
      <c r="AH105" s="157"/>
      <c r="AI105" s="157"/>
      <c r="AJ105" s="157"/>
      <c r="AK105" s="157"/>
      <c r="AL105" s="157"/>
      <c r="AM105" s="155"/>
      <c r="AN105" s="157"/>
      <c r="AO105" s="157"/>
      <c r="AP105" s="157"/>
      <c r="AQ105" s="157"/>
      <c r="AR105" s="157"/>
      <c r="AS105" s="155"/>
      <c r="AT105" s="155"/>
      <c r="AU105" s="155"/>
      <c r="AV105" s="155"/>
      <c r="AW105" s="155"/>
      <c r="AX105" s="155"/>
      <c r="AY105" s="155"/>
      <c r="AZ105" s="155"/>
      <c r="BA105" s="10"/>
      <c r="BB105" s="95"/>
    </row>
    <row r="106" spans="1:55" ht="15.75" thickBot="1" x14ac:dyDescent="0.3">
      <c r="A106" s="177"/>
      <c r="B106" s="177"/>
      <c r="C106" s="156"/>
      <c r="D106" s="156"/>
      <c r="E106" s="156"/>
      <c r="F106" s="156"/>
      <c r="G106" s="156"/>
      <c r="H106" s="156"/>
      <c r="I106" s="158"/>
      <c r="J106" s="158"/>
      <c r="K106" s="158"/>
      <c r="L106" s="158"/>
      <c r="M106" s="158"/>
      <c r="N106" s="156"/>
      <c r="O106" s="158"/>
      <c r="P106" s="158"/>
      <c r="Q106" s="158"/>
      <c r="R106" s="158"/>
      <c r="S106" s="158"/>
      <c r="T106" s="158"/>
      <c r="U106" s="158"/>
      <c r="V106" s="158"/>
      <c r="W106" s="156"/>
      <c r="X106" s="158"/>
      <c r="Y106" s="158"/>
      <c r="Z106" s="156"/>
      <c r="AA106" s="156"/>
      <c r="AB106" s="158"/>
      <c r="AC106" s="158"/>
      <c r="AD106" s="156"/>
      <c r="AE106" s="158"/>
      <c r="AF106" s="158"/>
      <c r="AG106" s="158"/>
      <c r="AH106" s="158"/>
      <c r="AI106" s="158"/>
      <c r="AJ106" s="158"/>
      <c r="AK106" s="158"/>
      <c r="AL106" s="158"/>
      <c r="AM106" s="156"/>
      <c r="AN106" s="158"/>
      <c r="AO106" s="158"/>
      <c r="AP106" s="158"/>
      <c r="AQ106" s="158"/>
      <c r="AR106" s="158"/>
      <c r="AS106" s="156"/>
      <c r="AT106" s="156"/>
      <c r="AU106" s="156"/>
      <c r="AV106" s="156"/>
      <c r="AW106" s="156"/>
      <c r="AX106" s="156"/>
      <c r="AY106" s="156"/>
      <c r="AZ106" s="155"/>
      <c r="BA106" s="10"/>
      <c r="BB106" s="95"/>
    </row>
    <row r="107" spans="1:55" ht="15" customHeight="1" x14ac:dyDescent="0.25">
      <c r="A107" s="174" t="s">
        <v>170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2"/>
      <c r="Y107" s="12"/>
      <c r="Z107" s="79"/>
      <c r="AA107" s="80"/>
      <c r="AB107" s="22"/>
      <c r="AC107" s="22"/>
      <c r="AD107" s="146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8" t="s">
        <v>171</v>
      </c>
      <c r="BA107" s="14"/>
      <c r="BB107" s="94"/>
      <c r="BC107" s="5"/>
    </row>
    <row r="108" spans="1:55" x14ac:dyDescent="0.25">
      <c r="A108" s="175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2"/>
      <c r="Y108" s="12"/>
      <c r="Z108" s="79" t="s">
        <v>163</v>
      </c>
      <c r="AA108" s="79" t="s">
        <v>164</v>
      </c>
      <c r="AB108" s="26">
        <v>218410.80250752662</v>
      </c>
      <c r="AC108" s="13">
        <v>2698401.3486094382</v>
      </c>
      <c r="AD108" s="13">
        <f>+AB108+AC108</f>
        <v>2916812.1511169649</v>
      </c>
      <c r="AE108" s="100">
        <v>31071.827985622447</v>
      </c>
      <c r="AF108" s="100">
        <v>17509.486447590702</v>
      </c>
      <c r="AG108" s="100">
        <v>256.14006768235885</v>
      </c>
      <c r="AH108" s="100">
        <v>-4177.4005913754763</v>
      </c>
      <c r="AI108" s="100">
        <v>10867.195085375195</v>
      </c>
      <c r="AJ108" s="100">
        <v>-4594.1119760534357</v>
      </c>
      <c r="AK108" s="100">
        <v>301557.59190622659</v>
      </c>
      <c r="AL108" s="100">
        <v>-196744.27457955678</v>
      </c>
      <c r="AM108" s="100">
        <v>155746.45434551162</v>
      </c>
      <c r="AN108" s="100">
        <v>719155.16348665324</v>
      </c>
      <c r="AO108" s="100">
        <v>86599.94457621692</v>
      </c>
      <c r="AP108" s="100">
        <v>296261.87083829031</v>
      </c>
      <c r="AQ108" s="100">
        <v>-731750.34568530531</v>
      </c>
      <c r="AR108" s="100">
        <f t="shared" ref="AR108" si="94">+AQ108+AP108</f>
        <v>-435488.47484701499</v>
      </c>
      <c r="AS108" s="100">
        <f>+AR108+AO108+AN108</f>
        <v>370266.63321585517</v>
      </c>
      <c r="AT108" s="100">
        <v>66547.443612154573</v>
      </c>
      <c r="AU108" s="100">
        <v>30220.60403965924</v>
      </c>
      <c r="AV108" s="100">
        <f>+AU108+AT108+AS108+AM108+AD108</f>
        <v>3539593.2863301458</v>
      </c>
      <c r="AW108" s="100"/>
      <c r="AX108" s="100"/>
      <c r="AY108" s="100">
        <f t="shared" ref="AY108:AY116" si="95">+AV108+AW108+AX108</f>
        <v>3539593.2863301458</v>
      </c>
      <c r="AZ108" s="149"/>
      <c r="BA108" s="15"/>
      <c r="BB108" s="95"/>
    </row>
    <row r="109" spans="1:55" ht="30" x14ac:dyDescent="0.25">
      <c r="A109" s="175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2"/>
      <c r="Y109" s="12"/>
      <c r="Z109" s="79" t="s">
        <v>165</v>
      </c>
      <c r="AA109" s="79" t="s">
        <v>166</v>
      </c>
      <c r="AB109" s="100">
        <v>-186849.65617497297</v>
      </c>
      <c r="AC109" s="100">
        <v>1906392.1133196976</v>
      </c>
      <c r="AD109" s="100">
        <f>+AB109+AC109</f>
        <v>1719542.4571447247</v>
      </c>
      <c r="AE109" s="100">
        <v>25902.521654195902</v>
      </c>
      <c r="AF109" s="100">
        <v>-6586.3370080140157</v>
      </c>
      <c r="AG109" s="100">
        <v>-4445.8684400655075</v>
      </c>
      <c r="AH109" s="100">
        <v>-11305.793732920381</v>
      </c>
      <c r="AI109" s="100">
        <v>10867.195085375195</v>
      </c>
      <c r="AJ109" s="100">
        <v>-4594.1119760534357</v>
      </c>
      <c r="AK109" s="100">
        <v>241639.30043118654</v>
      </c>
      <c r="AL109" s="100">
        <v>-198949.31215619677</v>
      </c>
      <c r="AM109" s="100">
        <v>52527.593857507512</v>
      </c>
      <c r="AN109" s="100">
        <v>687693.69511344319</v>
      </c>
      <c r="AO109" s="100">
        <v>86599.94457621692</v>
      </c>
      <c r="AP109" s="100">
        <v>271771.25606481032</v>
      </c>
      <c r="AQ109" s="100">
        <v>-773059.5876742953</v>
      </c>
      <c r="AR109" s="100">
        <f>+AQ109+AP109</f>
        <v>-501288.33160948497</v>
      </c>
      <c r="AS109" s="100">
        <f>+AR109+AO109+AN109</f>
        <v>273005.30808017513</v>
      </c>
      <c r="AT109" s="100">
        <v>22984.701632088261</v>
      </c>
      <c r="AU109" s="100">
        <v>11768.972091908727</v>
      </c>
      <c r="AV109" s="100">
        <f>+AU109+AT109+AS109+AM109+AD109</f>
        <v>2079829.0328064044</v>
      </c>
      <c r="AW109" s="100">
        <f>+D82</f>
        <v>1580863.5119856407</v>
      </c>
      <c r="AX109" s="100"/>
      <c r="AY109" s="100">
        <f t="shared" si="95"/>
        <v>3660692.5447920449</v>
      </c>
      <c r="AZ109" s="149"/>
      <c r="BA109" s="15"/>
      <c r="BB109" s="95"/>
    </row>
    <row r="110" spans="1:55" x14ac:dyDescent="0.25">
      <c r="A110" s="175"/>
      <c r="B110" s="100">
        <f>+C110+D110+E110</f>
        <v>5315370.8101722887</v>
      </c>
      <c r="C110" s="100"/>
      <c r="D110" s="100"/>
      <c r="E110" s="100">
        <f>+F110+G110+H110+N110+W110</f>
        <v>5315370.8101722887</v>
      </c>
      <c r="F110" s="100">
        <v>71977.082735656251</v>
      </c>
      <c r="G110" s="100">
        <v>1122571.4889054329</v>
      </c>
      <c r="H110" s="100">
        <f>+SUM(J110:M110)</f>
        <v>592586.37322292221</v>
      </c>
      <c r="I110" s="100">
        <f t="shared" ref="I110:I113" si="96">+J110+K110</f>
        <v>422313.21727730555</v>
      </c>
      <c r="J110" s="100">
        <v>107667.08218203267</v>
      </c>
      <c r="K110" s="100">
        <v>314646.13509527285</v>
      </c>
      <c r="L110" s="100">
        <v>112748.15424699665</v>
      </c>
      <c r="M110" s="100">
        <v>57525.001698619999</v>
      </c>
      <c r="N110" s="100">
        <f>+SUM(O110:V110)</f>
        <v>347761.62438367645</v>
      </c>
      <c r="O110" s="100">
        <v>4655.5974727560206</v>
      </c>
      <c r="P110" s="100">
        <v>143792.17639496655</v>
      </c>
      <c r="Q110" s="100">
        <v>0</v>
      </c>
      <c r="R110" s="100">
        <v>46080.410771050563</v>
      </c>
      <c r="S110" s="100">
        <v>14152.265337529145</v>
      </c>
      <c r="T110" s="100">
        <v>4933.6367671288453</v>
      </c>
      <c r="U110" s="100">
        <v>120423.13254472196</v>
      </c>
      <c r="V110" s="100">
        <v>13724.405095523351</v>
      </c>
      <c r="W110" s="100">
        <f>+X110+Y110</f>
        <v>3180474.240924601</v>
      </c>
      <c r="X110" s="13">
        <v>2720406.128233707</v>
      </c>
      <c r="Y110" s="13">
        <v>460068.11269089376</v>
      </c>
      <c r="Z110" s="79" t="s">
        <v>172</v>
      </c>
      <c r="AA110" s="79" t="s">
        <v>173</v>
      </c>
      <c r="AB110" s="12"/>
      <c r="AC110" s="12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>
        <v>5315370.8101722887</v>
      </c>
      <c r="AY110" s="100">
        <f>+AV110+AW110+AX110</f>
        <v>5315370.8101722887</v>
      </c>
      <c r="AZ110" s="149"/>
      <c r="BA110" s="15"/>
      <c r="BB110" s="95"/>
    </row>
    <row r="111" spans="1:55" x14ac:dyDescent="0.25">
      <c r="A111" s="175"/>
      <c r="B111" s="100">
        <f>+C111+D111+E111</f>
        <v>-198678.45411688913</v>
      </c>
      <c r="C111" s="100"/>
      <c r="D111" s="100"/>
      <c r="E111" s="100">
        <f>+F111+G111+H111+N111+W111</f>
        <v>-198678.45411688913</v>
      </c>
      <c r="F111" s="100">
        <v>-733.66217284770903</v>
      </c>
      <c r="G111" s="100">
        <v>12357.161205824996</v>
      </c>
      <c r="H111" s="100">
        <f t="shared" ref="H111:H113" si="97">+SUM(J111:M111)</f>
        <v>-4408.4717782017988</v>
      </c>
      <c r="I111" s="100">
        <f t="shared" si="96"/>
        <v>1317.3764189982001</v>
      </c>
      <c r="J111" s="100">
        <v>0</v>
      </c>
      <c r="K111" s="100">
        <v>1317.3764189982001</v>
      </c>
      <c r="L111" s="100">
        <v>0</v>
      </c>
      <c r="M111" s="100">
        <v>-5725.848197199999</v>
      </c>
      <c r="N111" s="100">
        <f>+SUM(O111:V111)</f>
        <v>16712.161919444858</v>
      </c>
      <c r="O111" s="100">
        <v>0</v>
      </c>
      <c r="P111" s="100">
        <v>7488.5514634445944</v>
      </c>
      <c r="Q111" s="100">
        <v>0</v>
      </c>
      <c r="R111" s="100">
        <v>0</v>
      </c>
      <c r="S111" s="100">
        <v>-3031.2267826199995</v>
      </c>
      <c r="T111" s="100">
        <v>80.812829021756755</v>
      </c>
      <c r="U111" s="100">
        <v>12289.192385521505</v>
      </c>
      <c r="V111" s="100">
        <v>-115.16797592299999</v>
      </c>
      <c r="W111" s="100">
        <f>+X111+Y111</f>
        <v>-222605.64329110947</v>
      </c>
      <c r="X111" s="13">
        <v>-281976.15458094142</v>
      </c>
      <c r="Y111" s="13">
        <v>59370.511289831949</v>
      </c>
      <c r="Z111" s="79" t="s">
        <v>174</v>
      </c>
      <c r="AA111" s="79" t="s">
        <v>175</v>
      </c>
      <c r="AB111" s="12"/>
      <c r="AC111" s="12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>
        <v>-198678.45411688904</v>
      </c>
      <c r="AY111" s="100">
        <f t="shared" si="95"/>
        <v>-198678.45411688904</v>
      </c>
      <c r="AZ111" s="149"/>
      <c r="BA111" s="15"/>
      <c r="BB111" s="95"/>
    </row>
    <row r="112" spans="1:55" ht="30" x14ac:dyDescent="0.25">
      <c r="A112" s="175"/>
      <c r="B112" s="100">
        <f>+C112+D112+E112</f>
        <v>3764.682770030739</v>
      </c>
      <c r="C112" s="100"/>
      <c r="D112" s="100"/>
      <c r="E112" s="100">
        <f>+F112+G112+H112+N112+W112</f>
        <v>3764.682770030739</v>
      </c>
      <c r="F112" s="100">
        <v>3091.6470970473497</v>
      </c>
      <c r="G112" s="100">
        <v>0</v>
      </c>
      <c r="H112" s="100">
        <f t="shared" si="97"/>
        <v>35.31167173540711</v>
      </c>
      <c r="I112" s="100">
        <f t="shared" si="96"/>
        <v>-10.671354964592894</v>
      </c>
      <c r="J112" s="100">
        <v>8.5900120000000015</v>
      </c>
      <c r="K112" s="100">
        <v>-19.261366964592895</v>
      </c>
      <c r="L112" s="100">
        <v>43.773026700000003</v>
      </c>
      <c r="M112" s="100">
        <v>2.2099999999999991</v>
      </c>
      <c r="N112" s="100">
        <f>+SUM(O112:V112)</f>
        <v>438.07273114729213</v>
      </c>
      <c r="O112" s="100">
        <v>329.26675741999998</v>
      </c>
      <c r="P112" s="100">
        <v>58.16359875000002</v>
      </c>
      <c r="Q112" s="100">
        <v>0</v>
      </c>
      <c r="R112" s="100">
        <v>0</v>
      </c>
      <c r="S112" s="100">
        <v>-2.0999999999999908E-2</v>
      </c>
      <c r="T112" s="100">
        <v>45.890224977292171</v>
      </c>
      <c r="U112" s="100">
        <v>0</v>
      </c>
      <c r="V112" s="100">
        <v>4.7731500000000002</v>
      </c>
      <c r="W112" s="104">
        <f>+X112+Y112</f>
        <v>199.65127010069045</v>
      </c>
      <c r="X112" s="13">
        <v>200</v>
      </c>
      <c r="Y112" s="13">
        <v>-0.34872989930955145</v>
      </c>
      <c r="Z112" s="79" t="s">
        <v>176</v>
      </c>
      <c r="AA112" s="79" t="s">
        <v>177</v>
      </c>
      <c r="AB112" s="12"/>
      <c r="AC112" s="12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>
        <v>3764.6827700307394</v>
      </c>
      <c r="AY112" s="100">
        <f t="shared" si="95"/>
        <v>3764.6827700307394</v>
      </c>
      <c r="AZ112" s="149"/>
      <c r="BA112" s="15"/>
      <c r="BB112" s="95"/>
    </row>
    <row r="113" spans="1:55" ht="30" x14ac:dyDescent="0.25">
      <c r="A113" s="175"/>
      <c r="B113" s="100">
        <f>+C113+D113+E113</f>
        <v>0</v>
      </c>
      <c r="C113" s="100"/>
      <c r="D113" s="100"/>
      <c r="E113" s="100">
        <f>+F113+G113+H113+N113+W113</f>
        <v>0</v>
      </c>
      <c r="F113" s="100">
        <v>-1495.0330924864734</v>
      </c>
      <c r="G113" s="100">
        <v>-289842.63783586811</v>
      </c>
      <c r="H113" s="100">
        <f t="shared" si="97"/>
        <v>32229.766253720001</v>
      </c>
      <c r="I113" s="100">
        <f t="shared" si="96"/>
        <v>30637.09134639</v>
      </c>
      <c r="J113" s="100">
        <v>11626.601239080001</v>
      </c>
      <c r="K113" s="100">
        <v>19010.490107310001</v>
      </c>
      <c r="L113" s="100">
        <v>338.47397114</v>
      </c>
      <c r="M113" s="100">
        <v>1254.2009361900004</v>
      </c>
      <c r="N113" s="100">
        <f>+SUM(O113:V113)</f>
        <v>236227.43689633635</v>
      </c>
      <c r="O113" s="100">
        <v>0</v>
      </c>
      <c r="P113" s="100">
        <v>-117.0434046551926</v>
      </c>
      <c r="Q113" s="100">
        <v>0</v>
      </c>
      <c r="R113" s="100">
        <v>-6945.805669958665</v>
      </c>
      <c r="S113" s="100">
        <v>221.68611542000008</v>
      </c>
      <c r="T113" s="100">
        <v>198.12752724689807</v>
      </c>
      <c r="U113" s="100">
        <v>243112.65232828329</v>
      </c>
      <c r="V113" s="100">
        <v>-242.18</v>
      </c>
      <c r="W113" s="100">
        <f>+X113+Y113</f>
        <v>22880.467778298273</v>
      </c>
      <c r="X113" s="13">
        <v>15603.91152057171</v>
      </c>
      <c r="Y113" s="13">
        <v>7276.5562577265628</v>
      </c>
      <c r="Z113" s="79" t="s">
        <v>178</v>
      </c>
      <c r="AA113" s="79" t="s">
        <v>179</v>
      </c>
      <c r="AB113" s="12"/>
      <c r="AC113" s="12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5">
        <v>-9.7344354799133725E-13</v>
      </c>
      <c r="AY113" s="105">
        <f>+AV113+AW113+AX113</f>
        <v>-9.7344354799133725E-13</v>
      </c>
      <c r="AZ113" s="149"/>
      <c r="BA113" s="15"/>
      <c r="BB113" s="95"/>
    </row>
    <row r="114" spans="1:55" ht="20.25" customHeight="1" x14ac:dyDescent="0.25">
      <c r="A114" s="175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2"/>
      <c r="Y114" s="12"/>
      <c r="Z114" s="79" t="s">
        <v>180</v>
      </c>
      <c r="AA114" s="79" t="s">
        <v>181</v>
      </c>
      <c r="AB114" s="13">
        <v>13373.371246220006</v>
      </c>
      <c r="AC114" s="13">
        <v>699.96334000000002</v>
      </c>
      <c r="AD114" s="13">
        <f>+AB114+AC114</f>
        <v>14073.334586220006</v>
      </c>
      <c r="AE114" s="100">
        <v>9.9999999747524271E-7</v>
      </c>
      <c r="AF114" s="100">
        <v>500</v>
      </c>
      <c r="AG114" s="100">
        <v>-27.269949558169447</v>
      </c>
      <c r="AH114" s="100">
        <v>-3.9999576983973384E-8</v>
      </c>
      <c r="AI114" s="100">
        <v>0</v>
      </c>
      <c r="AJ114" s="100">
        <v>0</v>
      </c>
      <c r="AK114" s="100">
        <v>20808.00951937</v>
      </c>
      <c r="AL114" s="100">
        <v>0</v>
      </c>
      <c r="AM114" s="100">
        <f>+SUM(AE114:AL114)</f>
        <v>21280.739570771831</v>
      </c>
      <c r="AN114" s="100">
        <v>6606.5689791700006</v>
      </c>
      <c r="AO114" s="100">
        <v>35282.97937211</v>
      </c>
      <c r="AP114" s="100">
        <v>322429.15199500998</v>
      </c>
      <c r="AQ114" s="100">
        <v>47482.97773321165</v>
      </c>
      <c r="AR114" s="100">
        <f t="shared" ref="AR114:AR116" si="98">+AQ114+AP114</f>
        <v>369912.12972822163</v>
      </c>
      <c r="AS114" s="100">
        <f t="shared" ref="AS114:AS116" si="99">+AR114+AO114+AN114</f>
        <v>411801.67807950161</v>
      </c>
      <c r="AT114" s="100">
        <v>270699.96788477083</v>
      </c>
      <c r="AU114" s="100">
        <v>43170.58737582231</v>
      </c>
      <c r="AV114" s="100">
        <f>+AU114+AT114+AS114+AM114+AD114</f>
        <v>761026.30749708659</v>
      </c>
      <c r="AW114" s="100">
        <v>26532.161095965082</v>
      </c>
      <c r="AX114" s="100"/>
      <c r="AY114" s="100">
        <f t="shared" si="95"/>
        <v>787558.46859305166</v>
      </c>
      <c r="AZ114" s="149"/>
      <c r="BA114" s="15"/>
      <c r="BB114" s="95"/>
    </row>
    <row r="115" spans="1:55" x14ac:dyDescent="0.25">
      <c r="A115" s="175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2"/>
      <c r="Y115" s="12"/>
      <c r="Z115" s="79" t="s">
        <v>182</v>
      </c>
      <c r="AA115" s="79" t="s">
        <v>183</v>
      </c>
      <c r="AB115" s="26">
        <v>-4159.9931790800001</v>
      </c>
      <c r="AC115" s="13">
        <v>-8755.5573065244535</v>
      </c>
      <c r="AD115" s="13">
        <f>+AB115+AC115</f>
        <v>-12915.550485604454</v>
      </c>
      <c r="AE115" s="100">
        <v>-1445.646078</v>
      </c>
      <c r="AF115" s="100">
        <v>0</v>
      </c>
      <c r="AG115" s="100">
        <v>0</v>
      </c>
      <c r="AH115" s="100">
        <v>0</v>
      </c>
      <c r="AI115" s="100">
        <v>0</v>
      </c>
      <c r="AJ115" s="100">
        <v>0</v>
      </c>
      <c r="AK115" s="100">
        <v>0</v>
      </c>
      <c r="AL115" s="100">
        <v>0</v>
      </c>
      <c r="AM115" s="100">
        <f>+SUM(AE115:AL115)</f>
        <v>-1445.646078</v>
      </c>
      <c r="AN115" s="100">
        <v>0</v>
      </c>
      <c r="AO115" s="100">
        <v>-5003.9118953899988</v>
      </c>
      <c r="AP115" s="100">
        <v>-163166.94491045998</v>
      </c>
      <c r="AQ115" s="100">
        <v>-388343.73555302713</v>
      </c>
      <c r="AR115" s="100">
        <f t="shared" si="98"/>
        <v>-551510.68046348705</v>
      </c>
      <c r="AS115" s="100">
        <f t="shared" si="99"/>
        <v>-556514.59235887707</v>
      </c>
      <c r="AT115" s="100">
        <v>-203257.32924375648</v>
      </c>
      <c r="AU115" s="100">
        <v>-91.696123</v>
      </c>
      <c r="AV115" s="100">
        <f>+AU115+AT115+AS115+AM115+AD115</f>
        <v>-774224.81428923795</v>
      </c>
      <c r="AW115" s="100">
        <v>-13333.654302853698</v>
      </c>
      <c r="AX115" s="100"/>
      <c r="AY115" s="100">
        <f t="shared" si="95"/>
        <v>-787558.4685920917</v>
      </c>
      <c r="AZ115" s="149"/>
      <c r="BA115" s="15"/>
      <c r="BB115" s="95"/>
    </row>
    <row r="116" spans="1:55" ht="51" customHeight="1" x14ac:dyDescent="0.25">
      <c r="A116" s="175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2"/>
      <c r="Y116" s="12"/>
      <c r="Z116" s="79" t="s">
        <v>184</v>
      </c>
      <c r="AA116" s="79" t="s">
        <v>185</v>
      </c>
      <c r="AB116" s="27">
        <v>-177636.27810783297</v>
      </c>
      <c r="AC116" s="17">
        <v>1898336.5193531732</v>
      </c>
      <c r="AD116" s="13">
        <f>+AB116+AC116</f>
        <v>1720700.2412453403</v>
      </c>
      <c r="AE116" s="100">
        <v>24456.8755771959</v>
      </c>
      <c r="AF116" s="100">
        <v>-6086.3370080140157</v>
      </c>
      <c r="AG116" s="100">
        <v>-4473.1383896236766</v>
      </c>
      <c r="AH116" s="100">
        <v>-11305.793732960381</v>
      </c>
      <c r="AI116" s="100">
        <v>10867.195085375195</v>
      </c>
      <c r="AJ116" s="100">
        <v>-4594.1119760534357</v>
      </c>
      <c r="AK116" s="100">
        <v>262447.30995055655</v>
      </c>
      <c r="AL116" s="100">
        <v>-198949.31215619677</v>
      </c>
      <c r="AM116" s="100">
        <f>+SUM(AE116:AL116)</f>
        <v>72362.68735027939</v>
      </c>
      <c r="AN116" s="100">
        <v>694300.26409261336</v>
      </c>
      <c r="AO116" s="100">
        <v>116879.01205293692</v>
      </c>
      <c r="AP116" s="100">
        <v>431033.46314936032</v>
      </c>
      <c r="AQ116" s="100">
        <v>-1113920.3454941106</v>
      </c>
      <c r="AR116" s="100">
        <f t="shared" si="98"/>
        <v>-682886.88234475022</v>
      </c>
      <c r="AS116" s="100">
        <f t="shared" si="99"/>
        <v>128292.39380080008</v>
      </c>
      <c r="AT116" s="100">
        <v>90427.340273102629</v>
      </c>
      <c r="AU116" s="100">
        <v>54847.863344731057</v>
      </c>
      <c r="AV116" s="100">
        <f>+AU116+AT116+AS116+AM116+AD116</f>
        <v>2066630.5260142535</v>
      </c>
      <c r="AW116" s="100">
        <v>1594062.0187787523</v>
      </c>
      <c r="AX116" s="100"/>
      <c r="AY116" s="100">
        <f t="shared" si="95"/>
        <v>3660692.544793006</v>
      </c>
      <c r="AZ116" s="149"/>
      <c r="BA116" s="15"/>
      <c r="BB116" s="95"/>
    </row>
    <row r="117" spans="1:55" x14ac:dyDescent="0.25">
      <c r="A117" s="175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2"/>
      <c r="Y117" s="12"/>
      <c r="Z117" s="79"/>
      <c r="AA117" s="79"/>
      <c r="AB117" s="12"/>
      <c r="AC117" s="12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49"/>
      <c r="BA117" s="23"/>
      <c r="BB117" s="94"/>
      <c r="BC117" s="5"/>
    </row>
    <row r="118" spans="1:55" ht="30.75" thickBot="1" x14ac:dyDescent="0.3">
      <c r="A118" s="175"/>
      <c r="B118" s="109">
        <f>+C118+D118+E118</f>
        <v>-0.2405086827930063</v>
      </c>
      <c r="C118" s="101"/>
      <c r="D118" s="101">
        <v>1594062.0187787523</v>
      </c>
      <c r="E118" s="101">
        <f>+F118+G118+H118+N118+W118</f>
        <v>-1594062.2592874351</v>
      </c>
      <c r="F118" s="101">
        <v>459.46072511215607</v>
      </c>
      <c r="G118" s="101">
        <v>-711095.93002222071</v>
      </c>
      <c r="H118" s="101">
        <f>+SUM(J118:M118)</f>
        <v>-394889.26043369574</v>
      </c>
      <c r="I118" s="101">
        <f t="shared" ref="I118" si="100">+J118+K118</f>
        <v>-1071344.0392700094</v>
      </c>
      <c r="J118" s="101">
        <v>-1191913.3769382332</v>
      </c>
      <c r="K118" s="101">
        <v>120569.33766822389</v>
      </c>
      <c r="L118" s="101">
        <v>3748.6108081002576</v>
      </c>
      <c r="M118" s="101">
        <v>672706.16802821332</v>
      </c>
      <c r="N118" s="101">
        <f>+SUM(O118:V118)</f>
        <v>-425557.74809232145</v>
      </c>
      <c r="O118" s="101">
        <v>-201729.1388097328</v>
      </c>
      <c r="P118" s="101">
        <v>171143.75337309064</v>
      </c>
      <c r="Q118" s="101">
        <v>-4594.1119760534357</v>
      </c>
      <c r="R118" s="101">
        <v>-28267.410015716701</v>
      </c>
      <c r="S118" s="101">
        <v>-15520.104261744618</v>
      </c>
      <c r="T118" s="101">
        <v>-5029.5972302506025</v>
      </c>
      <c r="U118" s="101">
        <v>-357815.49081093603</v>
      </c>
      <c r="V118" s="101">
        <v>16254.351639022098</v>
      </c>
      <c r="W118" s="101">
        <f>+X118+Y118</f>
        <v>-62978.781464309257</v>
      </c>
      <c r="X118" s="17">
        <v>236111.86946957704</v>
      </c>
      <c r="Y118" s="17">
        <v>-299090.6509338863</v>
      </c>
      <c r="Z118" s="81" t="s">
        <v>186</v>
      </c>
      <c r="AA118" s="81" t="s">
        <v>187</v>
      </c>
      <c r="AB118" s="13"/>
      <c r="AC118" s="13"/>
      <c r="AD118" s="17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>
        <f>+AV118+AW118+AX118</f>
        <v>0</v>
      </c>
      <c r="AZ118" s="150"/>
      <c r="BA118" s="14"/>
      <c r="BB118" s="94"/>
      <c r="BC118" s="5"/>
    </row>
    <row r="119" spans="1:55" x14ac:dyDescent="0.25">
      <c r="A119" s="165" t="s">
        <v>189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2"/>
      <c r="Y119" s="12"/>
      <c r="Z119" s="79"/>
      <c r="AA119" s="79"/>
      <c r="AB119" s="12"/>
      <c r="AC119" s="12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71" t="s">
        <v>188</v>
      </c>
      <c r="BA119" s="15"/>
      <c r="BB119" s="95"/>
    </row>
    <row r="120" spans="1:55" ht="30" x14ac:dyDescent="0.25">
      <c r="A120" s="16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2"/>
      <c r="Y120" s="12"/>
      <c r="Z120" s="79" t="s">
        <v>186</v>
      </c>
      <c r="AA120" s="79" t="s">
        <v>187</v>
      </c>
      <c r="AB120" s="100">
        <v>-145487.58209385624</v>
      </c>
      <c r="AC120" s="100">
        <v>212628.48098092171</v>
      </c>
      <c r="AD120" s="100">
        <f>+AB120+AC120</f>
        <v>67140.898887065472</v>
      </c>
      <c r="AE120" s="100">
        <v>-5479.2669253372369</v>
      </c>
      <c r="AF120" s="100">
        <v>-295978.13753750088</v>
      </c>
      <c r="AG120" s="100">
        <v>-12570.370230477429</v>
      </c>
      <c r="AH120" s="100">
        <v>-8873.7282894389082</v>
      </c>
      <c r="AI120" s="100">
        <v>-20500.681652440791</v>
      </c>
      <c r="AJ120" s="100">
        <v>-68750.549769461912</v>
      </c>
      <c r="AK120" s="100">
        <v>331771.89081428165</v>
      </c>
      <c r="AL120" s="100">
        <v>-217968.73468522442</v>
      </c>
      <c r="AM120" s="100">
        <f>+SUM(AE120:AL120)</f>
        <v>-298349.57827559998</v>
      </c>
      <c r="AN120" s="100">
        <v>635708.53044440236</v>
      </c>
      <c r="AO120" s="100">
        <v>-2608.7368816800063</v>
      </c>
      <c r="AP120" s="100">
        <v>219885.35181780549</v>
      </c>
      <c r="AQ120" s="100">
        <v>-1289489.4577578255</v>
      </c>
      <c r="AR120" s="100">
        <f t="shared" ref="AR120" si="101">+AQ120+AP120</f>
        <v>-1069604.1059400199</v>
      </c>
      <c r="AS120" s="100">
        <f>+AR120+AO120+AN120</f>
        <v>-436504.31237729767</v>
      </c>
      <c r="AT120" s="100">
        <v>-955737.5001437699</v>
      </c>
      <c r="AU120" s="100">
        <v>607.71887848998085</v>
      </c>
      <c r="AV120" s="100">
        <f>+AU120+AT120+AS120+AM120+AD120</f>
        <v>-1622842.773031112</v>
      </c>
      <c r="AW120" s="100">
        <v>1622842.7733855117</v>
      </c>
      <c r="AX120" s="100"/>
      <c r="AY120" s="100">
        <f>+AV120+AW120+AX120</f>
        <v>3.5439967177808285E-4</v>
      </c>
      <c r="AZ120" s="172"/>
      <c r="BA120" s="15"/>
      <c r="BB120" s="95"/>
    </row>
    <row r="121" spans="1:55" ht="15" customHeight="1" x14ac:dyDescent="0.25">
      <c r="A121" s="166"/>
      <c r="B121" s="100">
        <f>+C121+D121+E121</f>
        <v>11939861.500047727</v>
      </c>
      <c r="C121" s="100"/>
      <c r="D121" s="100">
        <v>2401885.997109035</v>
      </c>
      <c r="E121" s="100">
        <f>+F121+G121+H121+N121+W121</f>
        <v>9537975.5029386915</v>
      </c>
      <c r="F121" s="100">
        <v>14098.345223578421</v>
      </c>
      <c r="G121" s="100">
        <v>1255027.8256682425</v>
      </c>
      <c r="H121" s="100">
        <f>+SUM(J121:M121)</f>
        <v>1125915.4138555941</v>
      </c>
      <c r="I121" s="100">
        <f t="shared" ref="I121" si="102">+J121+K121</f>
        <v>589437.89252423006</v>
      </c>
      <c r="J121" s="100">
        <v>358158.96881485207</v>
      </c>
      <c r="K121" s="100">
        <v>231278.92370937794</v>
      </c>
      <c r="L121" s="100">
        <v>3459.7597078918943</v>
      </c>
      <c r="M121" s="100">
        <v>533017.76162347232</v>
      </c>
      <c r="N121" s="100">
        <f>+SUM(O121:V121)</f>
        <v>4079472.9777491535</v>
      </c>
      <c r="O121" s="100">
        <v>-144330.4890915927</v>
      </c>
      <c r="P121" s="100">
        <v>2773320.878764655</v>
      </c>
      <c r="Q121" s="100">
        <v>144631.25045221424</v>
      </c>
      <c r="R121" s="100">
        <v>-10563.876876905324</v>
      </c>
      <c r="S121" s="100">
        <v>36826.549986771613</v>
      </c>
      <c r="T121" s="100">
        <v>4560.7713639164067</v>
      </c>
      <c r="U121" s="100">
        <v>737495.64676364022</v>
      </c>
      <c r="V121" s="100">
        <v>537532.24638645397</v>
      </c>
      <c r="W121" s="100">
        <f>+X121+Y121</f>
        <v>3063460.940442123</v>
      </c>
      <c r="X121" s="13">
        <v>3006411.0532441237</v>
      </c>
      <c r="Y121" s="13">
        <v>57049.887197999407</v>
      </c>
      <c r="Z121" s="79" t="s">
        <v>190</v>
      </c>
      <c r="AA121" s="79" t="s">
        <v>191</v>
      </c>
      <c r="AB121" s="12"/>
      <c r="AC121" s="12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72"/>
      <c r="BA121" s="15"/>
      <c r="BB121" s="95"/>
    </row>
    <row r="122" spans="1:55" x14ac:dyDescent="0.25">
      <c r="A122" s="166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2"/>
      <c r="Y122" s="12"/>
      <c r="Z122" s="79" t="s">
        <v>190</v>
      </c>
      <c r="AA122" s="79" t="s">
        <v>192</v>
      </c>
      <c r="AB122" s="13">
        <v>202537.46929185564</v>
      </c>
      <c r="AC122" s="13">
        <v>2793782.5722632017</v>
      </c>
      <c r="AD122" s="13">
        <f>+AB122+AC122</f>
        <v>2996320.0415550573</v>
      </c>
      <c r="AE122" s="100">
        <v>543011.51331179123</v>
      </c>
      <c r="AF122" s="100">
        <v>1033473.784301141</v>
      </c>
      <c r="AG122" s="100">
        <v>17131.141594393819</v>
      </c>
      <c r="AH122" s="100">
        <v>45700.278276210513</v>
      </c>
      <c r="AI122" s="100">
        <v>9936.8047755354655</v>
      </c>
      <c r="AJ122" s="100">
        <v>213381.80022167615</v>
      </c>
      <c r="AK122" s="100">
        <v>2441548.9879503725</v>
      </c>
      <c r="AL122" s="100">
        <v>73638.245593631727</v>
      </c>
      <c r="AM122" s="100">
        <f>+SUM(AE122:AL122)</f>
        <v>4377822.5560247526</v>
      </c>
      <c r="AN122" s="100">
        <v>-102690.76882093008</v>
      </c>
      <c r="AO122" s="100">
        <v>6068.4965895719015</v>
      </c>
      <c r="AP122" s="100">
        <v>11393.571891572434</v>
      </c>
      <c r="AQ122" s="100">
        <v>1647648.4265726777</v>
      </c>
      <c r="AR122" s="100">
        <f t="shared" ref="AR122" si="103">+AQ122+AP122</f>
        <v>1659041.99846425</v>
      </c>
      <c r="AS122" s="100">
        <f>+AR122+AO122+AN122</f>
        <v>1562419.7262328919</v>
      </c>
      <c r="AT122" s="100">
        <v>2210765.3258120124</v>
      </c>
      <c r="AU122" s="100">
        <v>13490.62634508844</v>
      </c>
      <c r="AV122" s="100">
        <f>+AU122+AT122+AS122+AM122+AD122</f>
        <v>11160818.275969803</v>
      </c>
      <c r="AW122" s="100">
        <v>779043.22372352332</v>
      </c>
      <c r="AX122" s="100"/>
      <c r="AY122" s="100">
        <f>+AV122+AW122+AX122</f>
        <v>11939861.499693327</v>
      </c>
      <c r="AZ122" s="172"/>
      <c r="BA122" s="15"/>
      <c r="BB122" s="95"/>
    </row>
    <row r="123" spans="1:55" x14ac:dyDescent="0.25">
      <c r="A123" s="166"/>
      <c r="B123" s="100"/>
      <c r="C123" s="100"/>
      <c r="D123" s="100"/>
      <c r="E123" s="100"/>
      <c r="F123" s="100"/>
      <c r="G123" s="100"/>
      <c r="H123" s="100">
        <f t="shared" ref="H123:H154" si="104">+SUM(J123:M123)</f>
        <v>0</v>
      </c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2"/>
      <c r="Y123" s="12"/>
      <c r="Z123" s="79"/>
      <c r="AA123" s="79"/>
      <c r="AB123" s="12"/>
      <c r="AC123" s="12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72"/>
      <c r="BA123" s="15"/>
      <c r="BB123" s="95"/>
    </row>
    <row r="124" spans="1:55" x14ac:dyDescent="0.25">
      <c r="A124" s="166"/>
      <c r="B124" s="100">
        <f>+C124+D124+E124</f>
        <v>25.214316620003274</v>
      </c>
      <c r="C124" s="100"/>
      <c r="D124" s="100">
        <f>+SUM(D125:D126)</f>
        <v>0</v>
      </c>
      <c r="E124" s="100">
        <f>+F124+G124+H124+N124+W124</f>
        <v>25.214316620003274</v>
      </c>
      <c r="F124" s="100"/>
      <c r="G124" s="100"/>
      <c r="H124" s="100">
        <f t="shared" si="104"/>
        <v>0</v>
      </c>
      <c r="I124" s="100"/>
      <c r="J124" s="100"/>
      <c r="K124" s="100"/>
      <c r="L124" s="100"/>
      <c r="M124" s="100"/>
      <c r="N124" s="100">
        <f>+SUM(O124:V124)</f>
        <v>25.214316620003274</v>
      </c>
      <c r="O124" s="100">
        <f t="shared" ref="O124:V124" si="105">+SUM(O125:O126)</f>
        <v>25.214316620003274</v>
      </c>
      <c r="P124" s="100">
        <f t="shared" si="105"/>
        <v>0</v>
      </c>
      <c r="Q124" s="100">
        <f t="shared" si="105"/>
        <v>0</v>
      </c>
      <c r="R124" s="100">
        <f t="shared" si="105"/>
        <v>0</v>
      </c>
      <c r="S124" s="100">
        <f t="shared" si="105"/>
        <v>0</v>
      </c>
      <c r="T124" s="100">
        <f t="shared" si="105"/>
        <v>0</v>
      </c>
      <c r="U124" s="100">
        <f t="shared" si="105"/>
        <v>0</v>
      </c>
      <c r="V124" s="100">
        <f t="shared" si="105"/>
        <v>0</v>
      </c>
      <c r="W124" s="100"/>
      <c r="X124" s="13"/>
      <c r="Y124" s="13">
        <f>+SUM(Y125:Y126)</f>
        <v>0</v>
      </c>
      <c r="Z124" s="79" t="s">
        <v>193</v>
      </c>
      <c r="AA124" s="79" t="s">
        <v>194</v>
      </c>
      <c r="AB124" s="12"/>
      <c r="AC124" s="12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>
        <f>+AU124+AT124+AS124+AM124+AD124</f>
        <v>0</v>
      </c>
      <c r="AW124" s="100">
        <f>+AW125+AW126</f>
        <v>25.214316620002467</v>
      </c>
      <c r="AX124" s="100"/>
      <c r="AY124" s="100">
        <f>+AV124+AW124+AX124</f>
        <v>25.214316620002467</v>
      </c>
      <c r="AZ124" s="172"/>
      <c r="BA124" s="15"/>
      <c r="BB124" s="95"/>
    </row>
    <row r="125" spans="1:55" x14ac:dyDescent="0.25">
      <c r="A125" s="166"/>
      <c r="B125" s="100">
        <f>+C125+D125+E125</f>
        <v>-1.3322676295501878E-15</v>
      </c>
      <c r="C125" s="100"/>
      <c r="D125" s="100">
        <v>0</v>
      </c>
      <c r="E125" s="100">
        <f>+F125+G125+H125+N125+W125</f>
        <v>-1.3322676295501878E-15</v>
      </c>
      <c r="F125" s="100"/>
      <c r="G125" s="100"/>
      <c r="H125" s="100">
        <f t="shared" si="104"/>
        <v>0</v>
      </c>
      <c r="I125" s="100"/>
      <c r="J125" s="100"/>
      <c r="K125" s="100"/>
      <c r="L125" s="100"/>
      <c r="M125" s="100"/>
      <c r="N125" s="100">
        <f>+SUM(O125:V125)</f>
        <v>-1.3322676295501878E-15</v>
      </c>
      <c r="O125" s="100">
        <v>-1.3322676295501878E-15</v>
      </c>
      <c r="P125" s="100">
        <v>0</v>
      </c>
      <c r="Q125" s="100">
        <v>0</v>
      </c>
      <c r="R125" s="100">
        <v>0</v>
      </c>
      <c r="S125" s="100">
        <v>0</v>
      </c>
      <c r="T125" s="100">
        <v>0</v>
      </c>
      <c r="U125" s="100">
        <v>0</v>
      </c>
      <c r="V125" s="100">
        <v>0</v>
      </c>
      <c r="W125" s="100"/>
      <c r="X125" s="13"/>
      <c r="Y125" s="13">
        <v>0</v>
      </c>
      <c r="Z125" s="82" t="s">
        <v>195</v>
      </c>
      <c r="AA125" s="82" t="s">
        <v>196</v>
      </c>
      <c r="AB125" s="12"/>
      <c r="AC125" s="12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>
        <f>+AU125+AT125+AS125+AM125+AD125</f>
        <v>0</v>
      </c>
      <c r="AW125" s="100">
        <v>3.219646771412954E-15</v>
      </c>
      <c r="AX125" s="100"/>
      <c r="AY125" s="100">
        <f>+AV125+AW125+AX125</f>
        <v>3.219646771412954E-15</v>
      </c>
      <c r="AZ125" s="172"/>
      <c r="BA125" s="15"/>
      <c r="BB125" s="95"/>
    </row>
    <row r="126" spans="1:55" x14ac:dyDescent="0.25">
      <c r="A126" s="166"/>
      <c r="B126" s="100">
        <f>+C126+D126+E126</f>
        <v>25.214316620003274</v>
      </c>
      <c r="C126" s="100"/>
      <c r="D126" s="100">
        <v>0</v>
      </c>
      <c r="E126" s="100">
        <f>+F126+G126+H126+N126+W126</f>
        <v>25.214316620003274</v>
      </c>
      <c r="F126" s="100"/>
      <c r="G126" s="100"/>
      <c r="H126" s="100">
        <f t="shared" si="104"/>
        <v>0</v>
      </c>
      <c r="I126" s="100"/>
      <c r="J126" s="100"/>
      <c r="K126" s="100"/>
      <c r="L126" s="100"/>
      <c r="M126" s="100"/>
      <c r="N126" s="100">
        <f>+SUM(O126:V126)</f>
        <v>25.214316620003274</v>
      </c>
      <c r="O126" s="100">
        <v>25.214316620003274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  <c r="U126" s="100">
        <v>0</v>
      </c>
      <c r="V126" s="100">
        <v>0</v>
      </c>
      <c r="W126" s="100"/>
      <c r="X126" s="13"/>
      <c r="Y126" s="13">
        <v>0</v>
      </c>
      <c r="Z126" s="82" t="s">
        <v>197</v>
      </c>
      <c r="AA126" s="82" t="s">
        <v>198</v>
      </c>
      <c r="AB126" s="12"/>
      <c r="AC126" s="12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>
        <f>+AU126+AT126+AS126+AM126+AD126</f>
        <v>0</v>
      </c>
      <c r="AW126" s="100">
        <v>25.214316620002464</v>
      </c>
      <c r="AX126" s="100"/>
      <c r="AY126" s="100">
        <f>+AV126+AW126+AX126</f>
        <v>25.214316620002464</v>
      </c>
      <c r="AZ126" s="172"/>
      <c r="BA126" s="15"/>
      <c r="BB126" s="95"/>
    </row>
    <row r="127" spans="1:55" x14ac:dyDescent="0.25">
      <c r="A127" s="166"/>
      <c r="B127" s="100"/>
      <c r="C127" s="100"/>
      <c r="D127" s="100"/>
      <c r="E127" s="100"/>
      <c r="F127" s="100"/>
      <c r="G127" s="100"/>
      <c r="H127" s="100">
        <f t="shared" si="104"/>
        <v>0</v>
      </c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2"/>
      <c r="Y127" s="12"/>
      <c r="Z127" s="79"/>
      <c r="AA127" s="79"/>
      <c r="AB127" s="12"/>
      <c r="AC127" s="12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>
        <f t="shared" ref="AS127:AS135" si="106">+AR127+AO127+AN127</f>
        <v>0</v>
      </c>
      <c r="AT127" s="100"/>
      <c r="AU127" s="100"/>
      <c r="AV127" s="100"/>
      <c r="AW127" s="100"/>
      <c r="AX127" s="100"/>
      <c r="AY127" s="100"/>
      <c r="AZ127" s="172"/>
      <c r="BA127" s="15"/>
      <c r="BB127" s="95"/>
    </row>
    <row r="128" spans="1:55" x14ac:dyDescent="0.25">
      <c r="A128" s="166"/>
      <c r="B128" s="100">
        <f>+C128+D128+E128</f>
        <v>185404.68462214959</v>
      </c>
      <c r="C128" s="100"/>
      <c r="D128" s="100">
        <f>+SUM(D129:D131)</f>
        <v>-1525.7547105267695</v>
      </c>
      <c r="E128" s="100">
        <f>+F128+G128+H128+N128+W128</f>
        <v>186930.43933267635</v>
      </c>
      <c r="F128" s="100">
        <f>+SUM(F129:F131)</f>
        <v>6105.1668980812456</v>
      </c>
      <c r="G128" s="100">
        <f>+SUM(G129:G131)</f>
        <v>215696.76780896442</v>
      </c>
      <c r="H128" s="100">
        <f t="shared" si="104"/>
        <v>-91426.28376100419</v>
      </c>
      <c r="I128" s="100">
        <f t="shared" ref="I128:I131" si="107">+J128+K128</f>
        <v>-126563.57265191787</v>
      </c>
      <c r="J128" s="100">
        <f t="shared" ref="J128:M128" si="108">+SUM(J129:J131)</f>
        <v>-163576.85515652996</v>
      </c>
      <c r="K128" s="100">
        <f t="shared" si="108"/>
        <v>37013.282504612078</v>
      </c>
      <c r="L128" s="100">
        <f t="shared" si="108"/>
        <v>5271.6541785518848</v>
      </c>
      <c r="M128" s="100">
        <f t="shared" si="108"/>
        <v>29865.634712361796</v>
      </c>
      <c r="N128" s="100">
        <f>+SUM(O128:V128)</f>
        <v>-567875.39476222545</v>
      </c>
      <c r="O128" s="100">
        <f t="shared" ref="O128:V128" si="109">+SUM(O129:O131)</f>
        <v>-1153603.5226636501</v>
      </c>
      <c r="P128" s="100">
        <f t="shared" si="109"/>
        <v>499141.02989778813</v>
      </c>
      <c r="Q128" s="100">
        <f t="shared" si="109"/>
        <v>37323.35705201963</v>
      </c>
      <c r="R128" s="100">
        <f t="shared" si="109"/>
        <v>-2410.9154346148798</v>
      </c>
      <c r="S128" s="100">
        <f t="shared" si="109"/>
        <v>-9126.9727228902993</v>
      </c>
      <c r="T128" s="100">
        <f t="shared" si="109"/>
        <v>33252.066391816326</v>
      </c>
      <c r="U128" s="100">
        <f t="shared" si="109"/>
        <v>-1372.2834074568509</v>
      </c>
      <c r="V128" s="100">
        <f t="shared" si="109"/>
        <v>28921.846124762516</v>
      </c>
      <c r="W128" s="100">
        <f>+X128+Y128</f>
        <v>624430.18314886035</v>
      </c>
      <c r="X128" s="13">
        <f>+SUM(X129:X131)</f>
        <v>550101.60597374232</v>
      </c>
      <c r="Y128" s="13">
        <f>+SUM(Y129:Y131)</f>
        <v>74328.577175118044</v>
      </c>
      <c r="Z128" s="79" t="s">
        <v>199</v>
      </c>
      <c r="AA128" s="79" t="s">
        <v>200</v>
      </c>
      <c r="AB128" s="12"/>
      <c r="AC128" s="12">
        <f>+SUM(AC129:AC131)</f>
        <v>0</v>
      </c>
      <c r="AD128" s="100"/>
      <c r="AE128" s="100">
        <f t="shared" ref="AE128:AL128" si="110">+AE129+AE130+AE131</f>
        <v>0</v>
      </c>
      <c r="AF128" s="100">
        <f t="shared" si="110"/>
        <v>-161662.5</v>
      </c>
      <c r="AG128" s="100">
        <f t="shared" si="110"/>
        <v>0</v>
      </c>
      <c r="AH128" s="100">
        <f t="shared" si="110"/>
        <v>0</v>
      </c>
      <c r="AI128" s="100">
        <f t="shared" si="110"/>
        <v>0</v>
      </c>
      <c r="AJ128" s="100">
        <f t="shared" si="110"/>
        <v>0</v>
      </c>
      <c r="AK128" s="100">
        <f t="shared" si="110"/>
        <v>745188.28637723555</v>
      </c>
      <c r="AL128" s="100">
        <f t="shared" si="110"/>
        <v>249946.91740440871</v>
      </c>
      <c r="AM128" s="100">
        <f>+SUM(AE128:AL128)</f>
        <v>833472.70378164423</v>
      </c>
      <c r="AN128" s="100">
        <f t="shared" ref="AN128:AQ128" si="111">+SUM(AN129:AN131)</f>
        <v>0</v>
      </c>
      <c r="AO128" s="100">
        <f t="shared" si="111"/>
        <v>0</v>
      </c>
      <c r="AP128" s="100">
        <f t="shared" si="111"/>
        <v>0</v>
      </c>
      <c r="AQ128" s="100">
        <f t="shared" si="111"/>
        <v>0</v>
      </c>
      <c r="AR128" s="100"/>
      <c r="AS128" s="100">
        <f t="shared" si="106"/>
        <v>0</v>
      </c>
      <c r="AT128" s="100"/>
      <c r="AU128" s="100">
        <f>+SUM(AU129:AU131)</f>
        <v>0</v>
      </c>
      <c r="AV128" s="100">
        <f>+AU128+AT128+AS128+AM128+AD128</f>
        <v>833472.70378164423</v>
      </c>
      <c r="AW128" s="100">
        <f>+SUM(AW129:AW131)</f>
        <v>-648068.01472332119</v>
      </c>
      <c r="AX128" s="100"/>
      <c r="AY128" s="100">
        <f>+AV128+AW128+AX128</f>
        <v>185404.68905832304</v>
      </c>
      <c r="AZ128" s="172"/>
      <c r="BA128" s="15"/>
      <c r="BB128" s="95"/>
    </row>
    <row r="129" spans="1:54" x14ac:dyDescent="0.25">
      <c r="A129" s="166"/>
      <c r="B129" s="100">
        <f>+C129+D129+E129</f>
        <v>79613.646290712641</v>
      </c>
      <c r="C129" s="100"/>
      <c r="D129" s="100">
        <v>0</v>
      </c>
      <c r="E129" s="100">
        <f>+F129+G129+H129+N129+W129</f>
        <v>79613.646290712641</v>
      </c>
      <c r="F129" s="100">
        <v>0</v>
      </c>
      <c r="G129" s="100">
        <v>25590.810852569892</v>
      </c>
      <c r="H129" s="100">
        <f t="shared" si="104"/>
        <v>-1208.7266928199999</v>
      </c>
      <c r="I129" s="100">
        <f t="shared" si="107"/>
        <v>46.686895550000159</v>
      </c>
      <c r="J129" s="100">
        <v>-0.59999999999999432</v>
      </c>
      <c r="K129" s="100">
        <v>47.286895550000153</v>
      </c>
      <c r="L129" s="100">
        <v>0</v>
      </c>
      <c r="M129" s="100">
        <v>-1255.4135883700001</v>
      </c>
      <c r="N129" s="100">
        <f>+SUM(O129:V129)</f>
        <v>26756.551976777533</v>
      </c>
      <c r="O129" s="100">
        <v>56.065375080000038</v>
      </c>
      <c r="P129" s="100">
        <v>19851.287821316284</v>
      </c>
      <c r="Q129" s="100">
        <v>7001.4788958599656</v>
      </c>
      <c r="R129" s="100">
        <v>448.73061700705409</v>
      </c>
      <c r="S129" s="100">
        <v>234.80746724238452</v>
      </c>
      <c r="T129" s="100">
        <v>-241.1047671046943</v>
      </c>
      <c r="U129" s="100">
        <v>83.864709216538159</v>
      </c>
      <c r="V129" s="100">
        <v>-678.57814184000028</v>
      </c>
      <c r="W129" s="100">
        <f>+X129+Y129</f>
        <v>28475.01015418522</v>
      </c>
      <c r="X129" s="13">
        <v>28418.039118935219</v>
      </c>
      <c r="Y129" s="13">
        <v>56.97103525</v>
      </c>
      <c r="Z129" s="82" t="s">
        <v>201</v>
      </c>
      <c r="AA129" s="82" t="s">
        <v>202</v>
      </c>
      <c r="AB129" s="12"/>
      <c r="AC129" s="12">
        <v>0</v>
      </c>
      <c r="AD129" s="100"/>
      <c r="AE129" s="100">
        <v>0</v>
      </c>
      <c r="AF129" s="100">
        <v>0</v>
      </c>
      <c r="AG129" s="100">
        <v>0</v>
      </c>
      <c r="AH129" s="100">
        <v>0</v>
      </c>
      <c r="AI129" s="100">
        <v>0</v>
      </c>
      <c r="AJ129" s="100">
        <v>0</v>
      </c>
      <c r="AK129" s="100">
        <v>0</v>
      </c>
      <c r="AL129" s="100">
        <v>67175.029210578636</v>
      </c>
      <c r="AM129" s="100">
        <f>+SUM(AE129:AL129)</f>
        <v>67175.029210578636</v>
      </c>
      <c r="AN129" s="100">
        <v>0</v>
      </c>
      <c r="AO129" s="100">
        <v>0</v>
      </c>
      <c r="AP129" s="100">
        <v>0</v>
      </c>
      <c r="AQ129" s="100">
        <v>0</v>
      </c>
      <c r="AR129" s="100"/>
      <c r="AS129" s="100">
        <f t="shared" si="106"/>
        <v>0</v>
      </c>
      <c r="AT129" s="100"/>
      <c r="AU129" s="100">
        <v>0</v>
      </c>
      <c r="AV129" s="100">
        <f>+AU129+AT129+AS129+AM129+AD129</f>
        <v>67175.029210578636</v>
      </c>
      <c r="AW129" s="100">
        <v>12438.617080134287</v>
      </c>
      <c r="AX129" s="100"/>
      <c r="AY129" s="100">
        <f>+AV129+AW129+AX129</f>
        <v>79613.646290712917</v>
      </c>
      <c r="AZ129" s="172"/>
      <c r="BA129" s="15"/>
      <c r="BB129" s="95"/>
    </row>
    <row r="130" spans="1:54" x14ac:dyDescent="0.25">
      <c r="A130" s="166"/>
      <c r="B130" s="100">
        <f>+C130+D130+E130</f>
        <v>957110.36242541368</v>
      </c>
      <c r="C130" s="100"/>
      <c r="D130" s="100">
        <v>-231.62694561677017</v>
      </c>
      <c r="E130" s="100">
        <f>+F130+G130+H130+N130+W130</f>
        <v>957341.98937103048</v>
      </c>
      <c r="F130" s="100">
        <v>4840.6177354731353</v>
      </c>
      <c r="G130" s="100">
        <v>145991.99136097779</v>
      </c>
      <c r="H130" s="100">
        <f t="shared" si="104"/>
        <v>-88130.65125084421</v>
      </c>
      <c r="I130" s="100">
        <f t="shared" si="107"/>
        <v>-124523.35373012788</v>
      </c>
      <c r="J130" s="100">
        <v>-163576.25515652995</v>
      </c>
      <c r="K130" s="100">
        <v>39052.901426402073</v>
      </c>
      <c r="L130" s="100">
        <v>5271.6541785518848</v>
      </c>
      <c r="M130" s="100">
        <v>31121.048300731796</v>
      </c>
      <c r="N130" s="100">
        <f>+SUM(O130:V130)</f>
        <v>559056.06465552794</v>
      </c>
      <c r="O130" s="100">
        <v>-85858.844522750005</v>
      </c>
      <c r="P130" s="100">
        <v>546798.95904419024</v>
      </c>
      <c r="Q130" s="100">
        <v>30321.878156159662</v>
      </c>
      <c r="R130" s="100">
        <v>-2587.3405986169741</v>
      </c>
      <c r="S130" s="100">
        <v>-7649.1924495263993</v>
      </c>
      <c r="T130" s="100">
        <v>43141.841307723684</v>
      </c>
      <c r="U130" s="100">
        <v>2231.4736118630403</v>
      </c>
      <c r="V130" s="100">
        <v>32657.290106484717</v>
      </c>
      <c r="W130" s="100">
        <f>+X130+Y130</f>
        <v>335583.96686989581</v>
      </c>
      <c r="X130" s="13">
        <v>277268.39029903774</v>
      </c>
      <c r="Y130" s="13">
        <v>58315.576570858088</v>
      </c>
      <c r="Z130" s="82" t="s">
        <v>203</v>
      </c>
      <c r="AA130" s="82" t="s">
        <v>204</v>
      </c>
      <c r="AB130" s="12"/>
      <c r="AC130" s="12">
        <v>0</v>
      </c>
      <c r="AD130" s="100"/>
      <c r="AE130" s="100">
        <v>0</v>
      </c>
      <c r="AF130" s="100">
        <v>-161662.5</v>
      </c>
      <c r="AG130" s="100">
        <v>0</v>
      </c>
      <c r="AH130" s="100">
        <v>0</v>
      </c>
      <c r="AI130" s="100">
        <v>0</v>
      </c>
      <c r="AJ130" s="100">
        <v>0</v>
      </c>
      <c r="AK130" s="100">
        <v>725111.3557526113</v>
      </c>
      <c r="AL130" s="100">
        <v>268490.06924691144</v>
      </c>
      <c r="AM130" s="100">
        <f>+SUM(AE130:AL130)</f>
        <v>831938.92499952274</v>
      </c>
      <c r="AN130" s="100">
        <v>0</v>
      </c>
      <c r="AO130" s="100">
        <v>0</v>
      </c>
      <c r="AP130" s="100">
        <v>0</v>
      </c>
      <c r="AQ130" s="100">
        <v>0</v>
      </c>
      <c r="AR130" s="100"/>
      <c r="AS130" s="100">
        <f t="shared" si="106"/>
        <v>0</v>
      </c>
      <c r="AT130" s="100"/>
      <c r="AU130" s="100">
        <v>0</v>
      </c>
      <c r="AV130" s="100">
        <f>+AU130+AT130+AS130+AM130+AD130</f>
        <v>831938.92499952274</v>
      </c>
      <c r="AW130" s="100">
        <v>125171.44130920502</v>
      </c>
      <c r="AX130" s="100"/>
      <c r="AY130" s="100">
        <f>+AV130+AW130+AX130</f>
        <v>957110.36630872777</v>
      </c>
      <c r="AZ130" s="172"/>
      <c r="BA130" s="15"/>
      <c r="BB130" s="95"/>
    </row>
    <row r="131" spans="1:54" x14ac:dyDescent="0.25">
      <c r="A131" s="166"/>
      <c r="B131" s="100">
        <f>+C131+D131+E131</f>
        <v>-851319.32409397722</v>
      </c>
      <c r="C131" s="100"/>
      <c r="D131" s="100">
        <v>-1294.1277649099993</v>
      </c>
      <c r="E131" s="100">
        <f>+F131+G131+H131+N131+W131</f>
        <v>-850025.19632906723</v>
      </c>
      <c r="F131" s="100">
        <v>1264.5491626081105</v>
      </c>
      <c r="G131" s="100">
        <v>44113.965595416732</v>
      </c>
      <c r="H131" s="100">
        <f t="shared" si="104"/>
        <v>-2086.9058173399999</v>
      </c>
      <c r="I131" s="100">
        <f t="shared" si="107"/>
        <v>-2086.9058173399999</v>
      </c>
      <c r="J131" s="100">
        <v>0</v>
      </c>
      <c r="K131" s="100">
        <v>-2086.9058173399999</v>
      </c>
      <c r="L131" s="100">
        <v>0</v>
      </c>
      <c r="M131" s="100">
        <v>0</v>
      </c>
      <c r="N131" s="100">
        <f>+SUM(O131:V131)</f>
        <v>-1153688.0113945315</v>
      </c>
      <c r="O131" s="100">
        <v>-1067800.7435159802</v>
      </c>
      <c r="P131" s="100">
        <v>-67509.216967718399</v>
      </c>
      <c r="Q131" s="100">
        <v>0</v>
      </c>
      <c r="R131" s="100">
        <v>-272.30545300495982</v>
      </c>
      <c r="S131" s="100">
        <v>-1712.5877406062843</v>
      </c>
      <c r="T131" s="100">
        <v>-9648.6701488026665</v>
      </c>
      <c r="U131" s="100">
        <v>-3687.6217285364296</v>
      </c>
      <c r="V131" s="100">
        <v>-3056.8658398822022</v>
      </c>
      <c r="W131" s="100">
        <f>+X131+Y131</f>
        <v>260371.20612477933</v>
      </c>
      <c r="X131" s="13">
        <v>244415.17655576937</v>
      </c>
      <c r="Y131" s="13">
        <v>15956.029569009959</v>
      </c>
      <c r="Z131" s="82" t="s">
        <v>205</v>
      </c>
      <c r="AA131" s="82" t="s">
        <v>206</v>
      </c>
      <c r="AB131" s="12"/>
      <c r="AC131" s="12">
        <v>0</v>
      </c>
      <c r="AD131" s="100"/>
      <c r="AE131" s="100">
        <v>0</v>
      </c>
      <c r="AF131" s="100">
        <v>0</v>
      </c>
      <c r="AG131" s="100">
        <v>0</v>
      </c>
      <c r="AH131" s="100">
        <v>0</v>
      </c>
      <c r="AI131" s="100">
        <v>0</v>
      </c>
      <c r="AJ131" s="100">
        <v>0</v>
      </c>
      <c r="AK131" s="100">
        <v>20076.930624624274</v>
      </c>
      <c r="AL131" s="100">
        <v>-85718.181053081382</v>
      </c>
      <c r="AM131" s="100">
        <f>+SUM(AE131:AL131)</f>
        <v>-65641.250428457104</v>
      </c>
      <c r="AN131" s="100">
        <v>0</v>
      </c>
      <c r="AO131" s="100">
        <v>0</v>
      </c>
      <c r="AP131" s="100">
        <v>0</v>
      </c>
      <c r="AQ131" s="100">
        <v>0</v>
      </c>
      <c r="AR131" s="100"/>
      <c r="AS131" s="100">
        <f t="shared" si="106"/>
        <v>0</v>
      </c>
      <c r="AT131" s="100">
        <v>-5.8011990087234919E-4</v>
      </c>
      <c r="AU131" s="100">
        <v>0</v>
      </c>
      <c r="AV131" s="100">
        <f>+AU131+AT131+AS131+AM131+AD131</f>
        <v>-65641.251008577005</v>
      </c>
      <c r="AW131" s="100">
        <v>-785678.07311266055</v>
      </c>
      <c r="AX131" s="100"/>
      <c r="AY131" s="100">
        <f>+AV131+AW131+AX131</f>
        <v>-851319.3241212375</v>
      </c>
      <c r="AZ131" s="172"/>
      <c r="BA131" s="15"/>
      <c r="BB131" s="95"/>
    </row>
    <row r="132" spans="1:54" x14ac:dyDescent="0.25">
      <c r="A132" s="166"/>
      <c r="B132" s="100"/>
      <c r="C132" s="100"/>
      <c r="D132" s="100"/>
      <c r="E132" s="100"/>
      <c r="F132" s="100"/>
      <c r="G132" s="100"/>
      <c r="H132" s="100">
        <f t="shared" si="104"/>
        <v>0</v>
      </c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2"/>
      <c r="Y132" s="12"/>
      <c r="Z132" s="79"/>
      <c r="AA132" s="79"/>
      <c r="AB132" s="12"/>
      <c r="AC132" s="12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>
        <f t="shared" si="106"/>
        <v>0</v>
      </c>
      <c r="AT132" s="100"/>
      <c r="AU132" s="100"/>
      <c r="AV132" s="100"/>
      <c r="AW132" s="100"/>
      <c r="AX132" s="100"/>
      <c r="AY132" s="100"/>
      <c r="AZ132" s="172"/>
      <c r="BA132" s="15"/>
      <c r="BB132" s="95"/>
    </row>
    <row r="133" spans="1:54" x14ac:dyDescent="0.25">
      <c r="A133" s="166"/>
      <c r="B133" s="100">
        <f>+C133+D133+E133</f>
        <v>3635395.9037845652</v>
      </c>
      <c r="C133" s="100"/>
      <c r="D133" s="100">
        <f>+D134+D135</f>
        <v>566349.7725600698</v>
      </c>
      <c r="E133" s="100">
        <f>+F133+G133+H133+N133+W133</f>
        <v>3069046.1312244954</v>
      </c>
      <c r="F133" s="100">
        <f>+F134+F135</f>
        <v>6582.2469932057247</v>
      </c>
      <c r="G133" s="100">
        <f>+G134+G135</f>
        <v>230890.53038014658</v>
      </c>
      <c r="H133" s="100">
        <f t="shared" si="104"/>
        <v>319346.63859234611</v>
      </c>
      <c r="I133" s="100">
        <f t="shared" ref="I133:I135" si="112">+J133+K133</f>
        <v>28132.683477499431</v>
      </c>
      <c r="J133" s="100">
        <f t="shared" ref="J133:M133" si="113">+J134+J135</f>
        <v>-5041.3526810499998</v>
      </c>
      <c r="K133" s="100">
        <f t="shared" si="113"/>
        <v>33174.036158549432</v>
      </c>
      <c r="L133" s="100">
        <f t="shared" si="113"/>
        <v>0</v>
      </c>
      <c r="M133" s="100">
        <f t="shared" si="113"/>
        <v>291213.9551148467</v>
      </c>
      <c r="N133" s="100">
        <f>+SUM(O133:V133)</f>
        <v>1885281.5766888438</v>
      </c>
      <c r="O133" s="100">
        <f t="shared" ref="O133:V133" si="114">+O134+O135</f>
        <v>1015664.9562001902</v>
      </c>
      <c r="P133" s="100">
        <f t="shared" si="114"/>
        <v>47544.805510597565</v>
      </c>
      <c r="Q133" s="100">
        <f t="shared" si="114"/>
        <v>170638.13794458986</v>
      </c>
      <c r="R133" s="100">
        <f t="shared" si="114"/>
        <v>-23776.294556394208</v>
      </c>
      <c r="S133" s="100">
        <f t="shared" si="114"/>
        <v>3224.027035749371</v>
      </c>
      <c r="T133" s="100">
        <f t="shared" si="114"/>
        <v>3443.6822491336061</v>
      </c>
      <c r="U133" s="100">
        <f t="shared" si="114"/>
        <v>133330.60863698105</v>
      </c>
      <c r="V133" s="100">
        <f t="shared" si="114"/>
        <v>535211.65366799617</v>
      </c>
      <c r="W133" s="100">
        <f>+X133+Y133</f>
        <v>626945.13856995304</v>
      </c>
      <c r="X133" s="12">
        <f>+X134+X135</f>
        <v>595666.43991936173</v>
      </c>
      <c r="Y133" s="12">
        <f>+Y134+Y135</f>
        <v>31278.69865059133</v>
      </c>
      <c r="Z133" s="79" t="s">
        <v>207</v>
      </c>
      <c r="AA133" s="79" t="s">
        <v>208</v>
      </c>
      <c r="AB133" s="12">
        <f>+AB134+AB135</f>
        <v>28465.21338158819</v>
      </c>
      <c r="AC133" s="12">
        <f>+AC134+AC135</f>
        <v>214304.42924426749</v>
      </c>
      <c r="AD133" s="13">
        <f>+AB133+AC133</f>
        <v>242769.64262585569</v>
      </c>
      <c r="AE133" s="100">
        <f t="shared" ref="AE133:AL133" si="115">+AE134+AE135</f>
        <v>0</v>
      </c>
      <c r="AF133" s="100">
        <f t="shared" si="115"/>
        <v>24416.716994976636</v>
      </c>
      <c r="AG133" s="100">
        <f t="shared" si="115"/>
        <v>6.3676873850946372</v>
      </c>
      <c r="AH133" s="100">
        <f t="shared" si="115"/>
        <v>5849.3085042215862</v>
      </c>
      <c r="AI133" s="100">
        <f t="shared" si="115"/>
        <v>-0.10899185047573955</v>
      </c>
      <c r="AJ133" s="100">
        <f t="shared" si="115"/>
        <v>0.18841102019489245</v>
      </c>
      <c r="AK133" s="100">
        <f t="shared" si="115"/>
        <v>1135512.8257873382</v>
      </c>
      <c r="AL133" s="100">
        <f t="shared" si="115"/>
        <v>-186237.19359348476</v>
      </c>
      <c r="AM133" s="100">
        <f>+SUM(AE133:AL133)</f>
        <v>979548.10479960637</v>
      </c>
      <c r="AN133" s="100">
        <f t="shared" ref="AN133:AQ133" si="116">+AN134+AN135</f>
        <v>0</v>
      </c>
      <c r="AO133" s="100">
        <f t="shared" si="116"/>
        <v>0</v>
      </c>
      <c r="AP133" s="100">
        <f t="shared" si="116"/>
        <v>-2290.0259690000003</v>
      </c>
      <c r="AQ133" s="100">
        <f t="shared" si="116"/>
        <v>1304591.6622383804</v>
      </c>
      <c r="AR133" s="100">
        <f t="shared" ref="AR133:AR135" si="117">+AQ133+AP133</f>
        <v>1302301.6362693803</v>
      </c>
      <c r="AS133" s="100">
        <f t="shared" si="106"/>
        <v>1302301.6362693803</v>
      </c>
      <c r="AT133" s="100">
        <f>+AT134+AT135</f>
        <v>31.681636389999998</v>
      </c>
      <c r="AU133" s="100">
        <f>+AU134+AU135</f>
        <v>0</v>
      </c>
      <c r="AV133" s="100">
        <f>+AU133+AT133+AS133+AM133+AD133</f>
        <v>2524651.0653312323</v>
      </c>
      <c r="AW133" s="100">
        <f>+AW134+AW135</f>
        <v>1110744.8383663613</v>
      </c>
      <c r="AX133" s="100"/>
      <c r="AY133" s="100">
        <f>+AV133+AW133+AX133</f>
        <v>3635395.9036975936</v>
      </c>
      <c r="AZ133" s="172"/>
      <c r="BA133" s="15"/>
      <c r="BB133" s="95"/>
    </row>
    <row r="134" spans="1:54" x14ac:dyDescent="0.25">
      <c r="A134" s="166"/>
      <c r="B134" s="100">
        <f>+C134+D134+E134</f>
        <v>1070848.9883233788</v>
      </c>
      <c r="C134" s="100"/>
      <c r="D134" s="100">
        <v>306.16059447400187</v>
      </c>
      <c r="E134" s="100">
        <f>+F134+G134+H134+N134+W134</f>
        <v>1070542.8277289048</v>
      </c>
      <c r="F134" s="100">
        <v>-437.42764835273914</v>
      </c>
      <c r="G134" s="100">
        <v>225908.50839951422</v>
      </c>
      <c r="H134" s="100">
        <f t="shared" si="104"/>
        <v>337327.09885565937</v>
      </c>
      <c r="I134" s="100">
        <f t="shared" si="112"/>
        <v>32744.761655266549</v>
      </c>
      <c r="J134" s="100">
        <v>0</v>
      </c>
      <c r="K134" s="100">
        <v>32744.761655266549</v>
      </c>
      <c r="L134" s="100">
        <v>0</v>
      </c>
      <c r="M134" s="100">
        <v>304582.33720039279</v>
      </c>
      <c r="N134" s="100">
        <f>+SUM(O134:V134)</f>
        <v>319576.49059112981</v>
      </c>
      <c r="O134" s="100">
        <v>-16032.086608919999</v>
      </c>
      <c r="P134" s="100">
        <v>-206994.41589935575</v>
      </c>
      <c r="Q134" s="100">
        <v>92980.87109390994</v>
      </c>
      <c r="R134" s="100">
        <v>-22987.814681650249</v>
      </c>
      <c r="S134" s="100">
        <v>1262.7067258206791</v>
      </c>
      <c r="T134" s="100">
        <v>-18637.761633436676</v>
      </c>
      <c r="U134" s="100">
        <v>-75694.493890731494</v>
      </c>
      <c r="V134" s="100">
        <v>565679.48548549332</v>
      </c>
      <c r="W134" s="100">
        <f>+X134+Y134</f>
        <v>188168.15753095402</v>
      </c>
      <c r="X134" s="13">
        <v>172531.90254656595</v>
      </c>
      <c r="Y134" s="13">
        <v>15636.254984388061</v>
      </c>
      <c r="Z134" s="82" t="s">
        <v>209</v>
      </c>
      <c r="AA134" s="82" t="s">
        <v>210</v>
      </c>
      <c r="AB134" s="13">
        <v>24532.945995277081</v>
      </c>
      <c r="AC134" s="13">
        <v>-10327.395325263094</v>
      </c>
      <c r="AD134" s="13">
        <f>+AB134+AC134</f>
        <v>14205.550670013987</v>
      </c>
      <c r="AE134" s="100">
        <v>0</v>
      </c>
      <c r="AF134" s="100">
        <v>-2351.0370135000007</v>
      </c>
      <c r="AG134" s="100">
        <v>0</v>
      </c>
      <c r="AH134" s="100">
        <v>6828.1347533481403</v>
      </c>
      <c r="AI134" s="100">
        <v>0</v>
      </c>
      <c r="AJ134" s="100">
        <v>0</v>
      </c>
      <c r="AK134" s="100">
        <v>846164.28972971463</v>
      </c>
      <c r="AL134" s="100">
        <v>-185108.53058294838</v>
      </c>
      <c r="AM134" s="100">
        <f>+SUM(AE134:AL134)</f>
        <v>665532.85688661446</v>
      </c>
      <c r="AN134" s="100">
        <v>0</v>
      </c>
      <c r="AO134" s="100">
        <v>0</v>
      </c>
      <c r="AP134" s="100">
        <v>0</v>
      </c>
      <c r="AQ134" s="100">
        <v>391078.89904338022</v>
      </c>
      <c r="AR134" s="100">
        <f t="shared" si="117"/>
        <v>391078.89904338022</v>
      </c>
      <c r="AS134" s="100">
        <f t="shared" si="106"/>
        <v>391078.89904338022</v>
      </c>
      <c r="AT134" s="100">
        <v>31.681636389999998</v>
      </c>
      <c r="AU134" s="100">
        <v>0</v>
      </c>
      <c r="AV134" s="100">
        <f>+AU134+AT134+AS134+AM134+AD134</f>
        <v>1070848.9882363987</v>
      </c>
      <c r="AW134" s="100">
        <v>0</v>
      </c>
      <c r="AX134" s="100"/>
      <c r="AY134" s="100">
        <f>+AV134+AW134+AX134</f>
        <v>1070848.9882363987</v>
      </c>
      <c r="AZ134" s="172"/>
      <c r="BA134" s="15"/>
      <c r="BB134" s="95"/>
    </row>
    <row r="135" spans="1:54" x14ac:dyDescent="0.25">
      <c r="A135" s="166"/>
      <c r="B135" s="100">
        <f>+C135+D135+E135</f>
        <v>2564546.9154611863</v>
      </c>
      <c r="C135" s="100"/>
      <c r="D135" s="100">
        <v>566043.61196559574</v>
      </c>
      <c r="E135" s="100">
        <f>+F135+G135+H135+N135+W135</f>
        <v>1998503.3034955906</v>
      </c>
      <c r="F135" s="100">
        <v>7019.6746415584639</v>
      </c>
      <c r="G135" s="100">
        <v>4982.0219806323512</v>
      </c>
      <c r="H135" s="100">
        <f t="shared" si="104"/>
        <v>-17980.460263313202</v>
      </c>
      <c r="I135" s="100">
        <f t="shared" si="112"/>
        <v>-4612.0781777671145</v>
      </c>
      <c r="J135" s="100">
        <v>-5041.3526810499998</v>
      </c>
      <c r="K135" s="100">
        <v>429.27450328288478</v>
      </c>
      <c r="L135" s="100">
        <v>0</v>
      </c>
      <c r="M135" s="100">
        <v>-13368.382085546087</v>
      </c>
      <c r="N135" s="100">
        <f>+SUM(O135:V135)</f>
        <v>1565705.086097714</v>
      </c>
      <c r="O135" s="100">
        <v>1031697.0428091103</v>
      </c>
      <c r="P135" s="100">
        <v>254539.22140995332</v>
      </c>
      <c r="Q135" s="100">
        <v>77657.266850679924</v>
      </c>
      <c r="R135" s="100">
        <v>-788.47987474395825</v>
      </c>
      <c r="S135" s="100">
        <v>1961.3203099286916</v>
      </c>
      <c r="T135" s="100">
        <v>22081.443882570282</v>
      </c>
      <c r="U135" s="100">
        <v>209025.10252771253</v>
      </c>
      <c r="V135" s="100">
        <v>-30467.831817497092</v>
      </c>
      <c r="W135" s="100">
        <f>+X135+Y135</f>
        <v>438776.9810389991</v>
      </c>
      <c r="X135" s="13">
        <v>423134.53737279581</v>
      </c>
      <c r="Y135" s="13">
        <v>15642.443666203269</v>
      </c>
      <c r="Z135" s="82" t="s">
        <v>211</v>
      </c>
      <c r="AA135" s="82" t="s">
        <v>212</v>
      </c>
      <c r="AB135" s="13">
        <v>3932.2673863111086</v>
      </c>
      <c r="AC135" s="13">
        <v>224631.82456953058</v>
      </c>
      <c r="AD135" s="13">
        <f>+AB135+AC135</f>
        <v>228564.09195584169</v>
      </c>
      <c r="AE135" s="100">
        <v>0</v>
      </c>
      <c r="AF135" s="100">
        <v>26767.754008476637</v>
      </c>
      <c r="AG135" s="100">
        <v>6.3676873850946372</v>
      </c>
      <c r="AH135" s="100">
        <v>-978.82624912655376</v>
      </c>
      <c r="AI135" s="100">
        <v>-0.10899185047573955</v>
      </c>
      <c r="AJ135" s="100">
        <v>0.18841102019489245</v>
      </c>
      <c r="AK135" s="100">
        <v>289348.53605762363</v>
      </c>
      <c r="AL135" s="100">
        <v>-1128.6630105363661</v>
      </c>
      <c r="AM135" s="100">
        <f>+SUM(AE135:AL135)</f>
        <v>314015.2479129922</v>
      </c>
      <c r="AN135" s="100">
        <v>0</v>
      </c>
      <c r="AO135" s="100">
        <v>0</v>
      </c>
      <c r="AP135" s="100">
        <v>-2290.0259690000003</v>
      </c>
      <c r="AQ135" s="100">
        <v>913512.76319500012</v>
      </c>
      <c r="AR135" s="100">
        <f t="shared" si="117"/>
        <v>911222.73722600017</v>
      </c>
      <c r="AS135" s="100">
        <f t="shared" si="106"/>
        <v>911222.73722600017</v>
      </c>
      <c r="AT135" s="100">
        <v>0</v>
      </c>
      <c r="AU135" s="100">
        <v>0</v>
      </c>
      <c r="AV135" s="100">
        <f>+AU135+AT135+AS135+AM135+AD135</f>
        <v>1453802.0770948341</v>
      </c>
      <c r="AW135" s="100">
        <v>1110744.8383663613</v>
      </c>
      <c r="AX135" s="100"/>
      <c r="AY135" s="100">
        <f>+AV135+AW135+AX135</f>
        <v>2564546.9154611956</v>
      </c>
      <c r="AZ135" s="172"/>
      <c r="BA135" s="15"/>
      <c r="BB135" s="95"/>
    </row>
    <row r="136" spans="1:54" x14ac:dyDescent="0.25">
      <c r="A136" s="166"/>
      <c r="B136" s="100"/>
      <c r="C136" s="100"/>
      <c r="D136" s="100"/>
      <c r="E136" s="100"/>
      <c r="F136" s="100"/>
      <c r="G136" s="100"/>
      <c r="H136" s="100">
        <f t="shared" si="104"/>
        <v>0</v>
      </c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2"/>
      <c r="Y136" s="12"/>
      <c r="Z136" s="79"/>
      <c r="AA136" s="79"/>
      <c r="AB136" s="12"/>
      <c r="AC136" s="12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72"/>
      <c r="BA136" s="15"/>
      <c r="BB136" s="95"/>
    </row>
    <row r="137" spans="1:54" x14ac:dyDescent="0.25">
      <c r="A137" s="166"/>
      <c r="B137" s="100">
        <f>+C137+D137+E137</f>
        <v>2571320.1170552522</v>
      </c>
      <c r="C137" s="100"/>
      <c r="D137" s="100">
        <f>+SUM(D138:D139)</f>
        <v>250157.87757016922</v>
      </c>
      <c r="E137" s="100">
        <f>+F137+G137+H137+N137+W137</f>
        <v>2321162.2394850831</v>
      </c>
      <c r="F137" s="100">
        <f>+SUM(F138:F139)</f>
        <v>541.00716645867487</v>
      </c>
      <c r="G137" s="100">
        <f>+SUM(G138:G139)</f>
        <v>6868.3700666286322</v>
      </c>
      <c r="H137" s="100">
        <f t="shared" si="104"/>
        <v>70342.504079000355</v>
      </c>
      <c r="I137" s="100">
        <f t="shared" ref="I137:I139" si="118">+J137+K137</f>
        <v>36118.722664563335</v>
      </c>
      <c r="J137" s="100">
        <f t="shared" ref="J137:M137" si="119">+SUM(J138:J139)</f>
        <v>0</v>
      </c>
      <c r="K137" s="100">
        <f t="shared" si="119"/>
        <v>36118.722664563335</v>
      </c>
      <c r="L137" s="100">
        <f t="shared" si="119"/>
        <v>867.86925481999992</v>
      </c>
      <c r="M137" s="100">
        <f t="shared" si="119"/>
        <v>33355.912159617023</v>
      </c>
      <c r="N137" s="100">
        <f>+SUM(O137:V137)</f>
        <v>2241913.1765721906</v>
      </c>
      <c r="O137" s="100">
        <f t="shared" ref="O137:V137" si="120">+SUM(O138:O139)</f>
        <v>-603.56903944999988</v>
      </c>
      <c r="P137" s="100">
        <f t="shared" si="120"/>
        <v>2226463.1658450523</v>
      </c>
      <c r="Q137" s="100">
        <f t="shared" si="120"/>
        <v>-66719.376532969181</v>
      </c>
      <c r="R137" s="100">
        <f t="shared" si="120"/>
        <v>-1612.5364714727143</v>
      </c>
      <c r="S137" s="100">
        <f t="shared" si="120"/>
        <v>40875.213746727641</v>
      </c>
      <c r="T137" s="100">
        <f t="shared" si="120"/>
        <v>5054.5520424211491</v>
      </c>
      <c r="U137" s="100">
        <f t="shared" si="120"/>
        <v>48449.759583732033</v>
      </c>
      <c r="V137" s="100">
        <f t="shared" si="120"/>
        <v>-9994.0326018506184</v>
      </c>
      <c r="W137" s="100">
        <f>+X137+Y137</f>
        <v>1497.1816008050591</v>
      </c>
      <c r="X137" s="12">
        <f>+SUM(X138:X139)</f>
        <v>22522.253493204495</v>
      </c>
      <c r="Y137" s="12">
        <f>+SUM(Y138:Y139)</f>
        <v>-21025.071892399435</v>
      </c>
      <c r="Z137" s="79" t="s">
        <v>213</v>
      </c>
      <c r="AA137" s="79" t="s">
        <v>214</v>
      </c>
      <c r="AB137" s="12">
        <f>+SUM(AB138:AB139)</f>
        <v>7944.2925945685365</v>
      </c>
      <c r="AC137" s="12">
        <f>+SUM(AC138:AC139)</f>
        <v>391257.35973050742</v>
      </c>
      <c r="AD137" s="13">
        <f>+AB137+AC137</f>
        <v>399201.65232507593</v>
      </c>
      <c r="AE137" s="100">
        <f t="shared" ref="AE137:AL137" si="121">+AE138+AE139</f>
        <v>-5.4222409911354994</v>
      </c>
      <c r="AF137" s="100">
        <f t="shared" si="121"/>
        <v>533696.89283762325</v>
      </c>
      <c r="AG137" s="100">
        <f t="shared" si="121"/>
        <v>11298.340032236178</v>
      </c>
      <c r="AH137" s="100">
        <f t="shared" si="121"/>
        <v>11961.625122208141</v>
      </c>
      <c r="AI137" s="100">
        <f t="shared" si="121"/>
        <v>12595.703691446481</v>
      </c>
      <c r="AJ137" s="100">
        <f t="shared" si="121"/>
        <v>-79.026429999999991</v>
      </c>
      <c r="AK137" s="100">
        <f t="shared" si="121"/>
        <v>199841.58562303905</v>
      </c>
      <c r="AL137" s="100">
        <f t="shared" si="121"/>
        <v>-347.73369755221631</v>
      </c>
      <c r="AM137" s="100">
        <f>+SUM(AE137:AL137)</f>
        <v>768961.96493800974</v>
      </c>
      <c r="AN137" s="100">
        <f t="shared" ref="AN137:AQ137" si="122">+SUM(AN138:AN139)</f>
        <v>-981.60804888000257</v>
      </c>
      <c r="AO137" s="100">
        <f t="shared" si="122"/>
        <v>6025.7598929238229</v>
      </c>
      <c r="AP137" s="100">
        <f t="shared" si="122"/>
        <v>23704.272118822384</v>
      </c>
      <c r="AQ137" s="100">
        <f t="shared" si="122"/>
        <v>61586.395828931338</v>
      </c>
      <c r="AR137" s="100">
        <f t="shared" ref="AR137:AR139" si="123">+AQ137+AP137</f>
        <v>85290.667947753725</v>
      </c>
      <c r="AS137" s="100">
        <f t="shared" ref="AS137:AS139" si="124">+AR137+AO137+AN137</f>
        <v>90334.819791797549</v>
      </c>
      <c r="AT137" s="100">
        <f>+SUM(AT138:AT139)</f>
        <v>1298385.318180379</v>
      </c>
      <c r="AU137" s="100">
        <f>+SUM(AU138:AU139)</f>
        <v>11005.70921704491</v>
      </c>
      <c r="AV137" s="100">
        <f>+AU137+AT137+AS137+AM137+AD137</f>
        <v>2567889.4644523072</v>
      </c>
      <c r="AW137" s="100">
        <f>+SUM(AW138:AW139)</f>
        <v>3430.65260294575</v>
      </c>
      <c r="AX137" s="100"/>
      <c r="AY137" s="100">
        <f>+AV137+AW137+AX137</f>
        <v>2571320.1170552531</v>
      </c>
      <c r="AZ137" s="172"/>
      <c r="BA137" s="15"/>
      <c r="BB137" s="95"/>
    </row>
    <row r="138" spans="1:54" x14ac:dyDescent="0.25">
      <c r="A138" s="166"/>
      <c r="B138" s="100">
        <f>+C138+D138+E138</f>
        <v>1788865.330637088</v>
      </c>
      <c r="C138" s="100"/>
      <c r="D138" s="100">
        <v>0</v>
      </c>
      <c r="E138" s="100">
        <f>+F138+G138+H138+N138+W138</f>
        <v>1788865.330637088</v>
      </c>
      <c r="F138" s="100">
        <v>476.788679940674</v>
      </c>
      <c r="G138" s="100">
        <v>5496.8210945196961</v>
      </c>
      <c r="H138" s="100">
        <f t="shared" si="104"/>
        <v>68481.84650289244</v>
      </c>
      <c r="I138" s="100">
        <f t="shared" si="118"/>
        <v>34258.06508845542</v>
      </c>
      <c r="J138" s="100">
        <v>0</v>
      </c>
      <c r="K138" s="100">
        <v>34258.06508845542</v>
      </c>
      <c r="L138" s="100">
        <v>867.86925481999992</v>
      </c>
      <c r="M138" s="100">
        <v>33355.912159617023</v>
      </c>
      <c r="N138" s="100">
        <f>+SUM(O138:V138)</f>
        <v>1696963.3972653199</v>
      </c>
      <c r="O138" s="100">
        <v>-603.56903944999988</v>
      </c>
      <c r="P138" s="100">
        <v>1728135.5720339061</v>
      </c>
      <c r="Q138" s="100">
        <v>-84665.015649192312</v>
      </c>
      <c r="R138" s="100">
        <v>-1392.7002271779145</v>
      </c>
      <c r="S138" s="100">
        <v>18752.11752051951</v>
      </c>
      <c r="T138" s="100">
        <v>-1632.1776485067537</v>
      </c>
      <c r="U138" s="100">
        <v>46674.961239231947</v>
      </c>
      <c r="V138" s="100">
        <v>-8305.7909640107082</v>
      </c>
      <c r="W138" s="100">
        <f>+X138+Y138</f>
        <v>17446.477094415459</v>
      </c>
      <c r="X138" s="13">
        <v>16166.558744992391</v>
      </c>
      <c r="Y138" s="13">
        <v>1279.918349423067</v>
      </c>
      <c r="Z138" s="82" t="s">
        <v>215</v>
      </c>
      <c r="AA138" s="82" t="s">
        <v>216</v>
      </c>
      <c r="AB138" s="13">
        <v>-8878.7723344354326</v>
      </c>
      <c r="AC138" s="13">
        <v>278284.336217804</v>
      </c>
      <c r="AD138" s="13">
        <f>+AB138+AC138</f>
        <v>269405.56388336857</v>
      </c>
      <c r="AE138" s="100">
        <v>19.50793582</v>
      </c>
      <c r="AF138" s="100">
        <v>344259.02813480137</v>
      </c>
      <c r="AG138" s="100">
        <v>-8669.247989803127</v>
      </c>
      <c r="AH138" s="100">
        <v>30799.894635386445</v>
      </c>
      <c r="AI138" s="100">
        <v>-10976.059954854129</v>
      </c>
      <c r="AJ138" s="100">
        <v>-79.026429999999991</v>
      </c>
      <c r="AK138" s="100">
        <v>16965.732653867977</v>
      </c>
      <c r="AL138" s="100">
        <v>250.20902777777778</v>
      </c>
      <c r="AM138" s="100">
        <f>+SUM(AE138:AL138)</f>
        <v>372570.03801299626</v>
      </c>
      <c r="AN138" s="100">
        <v>0</v>
      </c>
      <c r="AO138" s="100">
        <v>6608.654859012855</v>
      </c>
      <c r="AP138" s="100">
        <v>-879.96821785356394</v>
      </c>
      <c r="AQ138" s="100">
        <v>0</v>
      </c>
      <c r="AR138" s="100">
        <f t="shared" si="123"/>
        <v>-879.96821785356394</v>
      </c>
      <c r="AS138" s="100">
        <f t="shared" si="124"/>
        <v>5728.686641159291</v>
      </c>
      <c r="AT138" s="100">
        <v>1126021.9946373375</v>
      </c>
      <c r="AU138" s="100">
        <v>15139.047462226501</v>
      </c>
      <c r="AV138" s="100">
        <f>+AU138+AT138+AS138+AM138+AD138</f>
        <v>1788865.3306370883</v>
      </c>
      <c r="AW138" s="100">
        <v>0</v>
      </c>
      <c r="AX138" s="100"/>
      <c r="AY138" s="100">
        <f>+AV138+AW138+AX138</f>
        <v>1788865.3306370883</v>
      </c>
      <c r="AZ138" s="172"/>
      <c r="BA138" s="15"/>
      <c r="BB138" s="95"/>
    </row>
    <row r="139" spans="1:54" x14ac:dyDescent="0.25">
      <c r="A139" s="166"/>
      <c r="B139" s="100">
        <f>+C139+D139+E139</f>
        <v>782454.78641816461</v>
      </c>
      <c r="C139" s="100"/>
      <c r="D139" s="100">
        <v>250157.87757016922</v>
      </c>
      <c r="E139" s="100">
        <f>+F139+G139+H139+N139+W139</f>
        <v>532296.90884799545</v>
      </c>
      <c r="F139" s="100">
        <v>64.218486518000844</v>
      </c>
      <c r="G139" s="100">
        <v>1371.5489721089364</v>
      </c>
      <c r="H139" s="100">
        <f t="shared" si="104"/>
        <v>1860.6575761079157</v>
      </c>
      <c r="I139" s="100">
        <f t="shared" si="118"/>
        <v>1860.6575761079157</v>
      </c>
      <c r="J139" s="100">
        <v>0</v>
      </c>
      <c r="K139" s="100">
        <v>1860.6575761079157</v>
      </c>
      <c r="L139" s="100">
        <v>0</v>
      </c>
      <c r="M139" s="100">
        <v>0</v>
      </c>
      <c r="N139" s="100">
        <f>+SUM(O139:V139)</f>
        <v>544949.779306871</v>
      </c>
      <c r="O139" s="100">
        <v>0</v>
      </c>
      <c r="P139" s="100">
        <v>498327.59381114645</v>
      </c>
      <c r="Q139" s="100">
        <v>17945.639116223123</v>
      </c>
      <c r="R139" s="100">
        <v>-219.83624429479977</v>
      </c>
      <c r="S139" s="100">
        <v>22123.09622620813</v>
      </c>
      <c r="T139" s="100">
        <v>6686.729690927903</v>
      </c>
      <c r="U139" s="100">
        <v>1774.7983445000878</v>
      </c>
      <c r="V139" s="100">
        <v>-1688.2416378399096</v>
      </c>
      <c r="W139" s="100">
        <f>+X139+Y139</f>
        <v>-15949.295493610398</v>
      </c>
      <c r="X139" s="13">
        <v>6355.694748212105</v>
      </c>
      <c r="Y139" s="13">
        <v>-22304.990241822503</v>
      </c>
      <c r="Z139" s="82" t="s">
        <v>217</v>
      </c>
      <c r="AA139" s="82" t="s">
        <v>218</v>
      </c>
      <c r="AB139" s="13">
        <v>16823.064929003969</v>
      </c>
      <c r="AC139" s="13">
        <v>112973.02351270344</v>
      </c>
      <c r="AD139" s="13">
        <f>+AB139+AC139</f>
        <v>129796.08844170741</v>
      </c>
      <c r="AE139" s="100">
        <v>-24.9301768111355</v>
      </c>
      <c r="AF139" s="100">
        <v>189437.86470282188</v>
      </c>
      <c r="AG139" s="100">
        <v>19967.588022039305</v>
      </c>
      <c r="AH139" s="100">
        <v>-18838.269513178304</v>
      </c>
      <c r="AI139" s="100">
        <v>23571.763646300609</v>
      </c>
      <c r="AJ139" s="100">
        <v>0</v>
      </c>
      <c r="AK139" s="100">
        <v>182875.85296917107</v>
      </c>
      <c r="AL139" s="100">
        <v>-597.94272532999412</v>
      </c>
      <c r="AM139" s="100">
        <f>+SUM(AE139:AL139)</f>
        <v>396391.92692501342</v>
      </c>
      <c r="AN139" s="100">
        <v>-981.60804888000257</v>
      </c>
      <c r="AO139" s="100">
        <v>-582.89496608903198</v>
      </c>
      <c r="AP139" s="100">
        <v>24584.240336675946</v>
      </c>
      <c r="AQ139" s="100">
        <v>61586.395828931338</v>
      </c>
      <c r="AR139" s="100">
        <f t="shared" si="123"/>
        <v>86170.636165607284</v>
      </c>
      <c r="AS139" s="100">
        <f t="shared" si="124"/>
        <v>84606.133150638241</v>
      </c>
      <c r="AT139" s="100">
        <v>172363.32354304142</v>
      </c>
      <c r="AU139" s="100">
        <v>-4133.3382451815914</v>
      </c>
      <c r="AV139" s="100">
        <f>+AU139+AT139+AS139+AM139+AD139</f>
        <v>779024.13381521893</v>
      </c>
      <c r="AW139" s="100">
        <v>3430.65260294575</v>
      </c>
      <c r="AX139" s="100"/>
      <c r="AY139" s="100">
        <f>+AV139+AW139+AX139</f>
        <v>782454.78641816473</v>
      </c>
      <c r="AZ139" s="172"/>
      <c r="BA139" s="15"/>
      <c r="BB139" s="95"/>
    </row>
    <row r="140" spans="1:54" x14ac:dyDescent="0.25">
      <c r="A140" s="166"/>
      <c r="B140" s="100"/>
      <c r="C140" s="100"/>
      <c r="D140" s="100"/>
      <c r="E140" s="100"/>
      <c r="F140" s="100"/>
      <c r="G140" s="100"/>
      <c r="H140" s="100">
        <f t="shared" si="104"/>
        <v>0</v>
      </c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2"/>
      <c r="Y140" s="12"/>
      <c r="Z140" s="79"/>
      <c r="AA140" s="79"/>
      <c r="AB140" s="12"/>
      <c r="AC140" s="12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72"/>
      <c r="BA140" s="15"/>
      <c r="BB140" s="95"/>
    </row>
    <row r="141" spans="1:54" ht="30" x14ac:dyDescent="0.25">
      <c r="A141" s="166"/>
      <c r="B141" s="100">
        <f t="shared" ref="B141:B154" si="125">+C141+D141+E141</f>
        <v>3001225.1630994938</v>
      </c>
      <c r="C141" s="100"/>
      <c r="D141" s="100">
        <f>+D142+D145</f>
        <v>1252915.9923131722</v>
      </c>
      <c r="E141" s="100">
        <f t="shared" ref="E141:E147" si="126">+F141+G141+H141+N141+W141</f>
        <v>1748309.1707863219</v>
      </c>
      <c r="F141" s="100">
        <f>+F142+F145</f>
        <v>5.6843418860808015E-14</v>
      </c>
      <c r="G141" s="100">
        <f>+G142+G145</f>
        <v>410728.25179853971</v>
      </c>
      <c r="H141" s="100">
        <f t="shared" si="104"/>
        <v>431899.98108008725</v>
      </c>
      <c r="I141" s="100">
        <f t="shared" ref="I141:I152" si="127">+J141+K141</f>
        <v>415066.89200736542</v>
      </c>
      <c r="J141" s="100">
        <f t="shared" ref="J141:M141" si="128">+J142+J145</f>
        <v>382727.02387483994</v>
      </c>
      <c r="K141" s="100">
        <f t="shared" si="128"/>
        <v>32339.868132525477</v>
      </c>
      <c r="L141" s="100">
        <f t="shared" si="128"/>
        <v>1377.1988324900001</v>
      </c>
      <c r="M141" s="100">
        <f t="shared" si="128"/>
        <v>15455.890240231849</v>
      </c>
      <c r="N141" s="100">
        <f t="shared" ref="N141:N147" si="129">+SUM(O141:V141)</f>
        <v>659591.29809274385</v>
      </c>
      <c r="O141" s="100">
        <f t="shared" ref="O141:V141" si="130">+O142+O145</f>
        <v>1442.7452708399849</v>
      </c>
      <c r="P141" s="100">
        <f t="shared" si="130"/>
        <v>16413.046228208063</v>
      </c>
      <c r="Q141" s="100">
        <f t="shared" si="130"/>
        <v>2606.3455652401485</v>
      </c>
      <c r="R141" s="100">
        <f t="shared" si="130"/>
        <v>23632.551780989405</v>
      </c>
      <c r="S141" s="100">
        <f t="shared" si="130"/>
        <v>26.235655594076043</v>
      </c>
      <c r="T141" s="100">
        <f t="shared" si="130"/>
        <v>1458.9049732697895</v>
      </c>
      <c r="U141" s="100">
        <f t="shared" si="130"/>
        <v>500880.11316249188</v>
      </c>
      <c r="V141" s="100">
        <f t="shared" si="130"/>
        <v>113131.35545611061</v>
      </c>
      <c r="W141" s="100">
        <f t="shared" ref="W141:W147" si="131">+X141+Y141</f>
        <v>246089.63981495105</v>
      </c>
      <c r="X141" s="12">
        <f>+X142+X145</f>
        <v>211156.94105649396</v>
      </c>
      <c r="Y141" s="12">
        <f>+Y142+Y145</f>
        <v>34932.698758457074</v>
      </c>
      <c r="Z141" s="79" t="s">
        <v>219</v>
      </c>
      <c r="AA141" s="79" t="s">
        <v>220</v>
      </c>
      <c r="AB141" s="12">
        <f>+AB142+AB145</f>
        <v>281956.44058137003</v>
      </c>
      <c r="AC141" s="12">
        <f>+AC142+AC145</f>
        <v>1344465.7841528561</v>
      </c>
      <c r="AD141" s="13">
        <f>+AB141+AC141</f>
        <v>1626422.2247342262</v>
      </c>
      <c r="AE141" s="100">
        <f t="shared" ref="AE141:AL141" si="132">+AE142+AE145</f>
        <v>49573.008169399938</v>
      </c>
      <c r="AF141" s="100">
        <f t="shared" si="132"/>
        <v>639141.94918828434</v>
      </c>
      <c r="AG141" s="100">
        <f t="shared" si="132"/>
        <v>5847.5471237549355</v>
      </c>
      <c r="AH141" s="100">
        <f t="shared" si="132"/>
        <v>16262.94889043</v>
      </c>
      <c r="AI141" s="100">
        <f t="shared" si="132"/>
        <v>-5822.1187494082151</v>
      </c>
      <c r="AJ141" s="100">
        <f t="shared" si="132"/>
        <v>216860.10065209505</v>
      </c>
      <c r="AK141" s="100">
        <f t="shared" si="132"/>
        <v>295327.4695269551</v>
      </c>
      <c r="AL141" s="100">
        <f t="shared" si="132"/>
        <v>0</v>
      </c>
      <c r="AM141" s="100">
        <f t="shared" ref="AM141:AM147" si="133">+SUM(AE141:AL141)</f>
        <v>1217190.9048015112</v>
      </c>
      <c r="AN141" s="100">
        <f t="shared" ref="AN141:AQ141" si="134">+AN142+AN145</f>
        <v>0</v>
      </c>
      <c r="AO141" s="100">
        <f t="shared" si="134"/>
        <v>0</v>
      </c>
      <c r="AP141" s="100">
        <f t="shared" si="134"/>
        <v>0</v>
      </c>
      <c r="AQ141" s="100">
        <f t="shared" si="134"/>
        <v>0</v>
      </c>
      <c r="AR141" s="100">
        <f t="shared" ref="AR141:AR147" si="135">+AQ141+AP141</f>
        <v>0</v>
      </c>
      <c r="AS141" s="100">
        <f t="shared" ref="AS141:AS147" si="136">+AR141+AO141+AN141</f>
        <v>0</v>
      </c>
      <c r="AT141" s="100">
        <f>+AT142+AT145</f>
        <v>0</v>
      </c>
      <c r="AU141" s="100">
        <f>+AU142+AU145</f>
        <v>0</v>
      </c>
      <c r="AV141" s="100">
        <f t="shared" ref="AV141:AV147" si="137">+AU141+AT141+AS141+AM141+AD141</f>
        <v>2843613.1295357374</v>
      </c>
      <c r="AW141" s="100">
        <f>+AW142+AW145</f>
        <v>157612.03332307807</v>
      </c>
      <c r="AX141" s="100"/>
      <c r="AY141" s="100">
        <f t="shared" ref="AY141:AY147" si="138">+AV141+AW141+AX141</f>
        <v>3001225.1628588154</v>
      </c>
      <c r="AZ141" s="172"/>
      <c r="BA141" s="15"/>
      <c r="BB141" s="95"/>
    </row>
    <row r="142" spans="1:54" x14ac:dyDescent="0.25">
      <c r="A142" s="166"/>
      <c r="B142" s="100">
        <f t="shared" si="125"/>
        <v>2730145.641401018</v>
      </c>
      <c r="C142" s="100"/>
      <c r="D142" s="100">
        <f>+D143+D144</f>
        <v>1248812.3275560909</v>
      </c>
      <c r="E142" s="100">
        <f t="shared" si="126"/>
        <v>1481333.3138449269</v>
      </c>
      <c r="F142" s="100">
        <f>+F143+F144</f>
        <v>0</v>
      </c>
      <c r="G142" s="100">
        <f>+G143+G144</f>
        <v>350873.466645382</v>
      </c>
      <c r="H142" s="100">
        <f t="shared" si="104"/>
        <v>408566.62569253752</v>
      </c>
      <c r="I142" s="100">
        <f t="shared" si="127"/>
        <v>405556.40195627994</v>
      </c>
      <c r="J142" s="100">
        <f t="shared" ref="J142:M142" si="139">+J143+J144</f>
        <v>382727.02387483994</v>
      </c>
      <c r="K142" s="100">
        <f t="shared" si="139"/>
        <v>22829.378081439998</v>
      </c>
      <c r="L142" s="100">
        <f t="shared" si="139"/>
        <v>1377.1988324900001</v>
      </c>
      <c r="M142" s="100">
        <f t="shared" si="139"/>
        <v>1633.0249037675721</v>
      </c>
      <c r="N142" s="100">
        <f t="shared" si="129"/>
        <v>538435.73691112397</v>
      </c>
      <c r="O142" s="100">
        <f t="shared" ref="O142:V142" si="140">+O143+O144</f>
        <v>1442.7452708399849</v>
      </c>
      <c r="P142" s="100">
        <f t="shared" si="140"/>
        <v>14826.318063417848</v>
      </c>
      <c r="Q142" s="100">
        <f t="shared" si="140"/>
        <v>422.2607009452264</v>
      </c>
      <c r="R142" s="100">
        <f t="shared" si="140"/>
        <v>13663.985404233703</v>
      </c>
      <c r="S142" s="100">
        <f t="shared" si="140"/>
        <v>25.611097950000037</v>
      </c>
      <c r="T142" s="100">
        <f t="shared" si="140"/>
        <v>-690.38784467806738</v>
      </c>
      <c r="U142" s="100">
        <f t="shared" si="140"/>
        <v>500880.11316249188</v>
      </c>
      <c r="V142" s="100">
        <f t="shared" si="140"/>
        <v>7865.0910559233344</v>
      </c>
      <c r="W142" s="100">
        <f t="shared" si="131"/>
        <v>183457.48459588335</v>
      </c>
      <c r="X142" s="12">
        <f>+X143+X144</f>
        <v>162717.7990017444</v>
      </c>
      <c r="Y142" s="12">
        <f>+Y143+Y144</f>
        <v>20739.68559413894</v>
      </c>
      <c r="Z142" s="82" t="s">
        <v>221</v>
      </c>
      <c r="AA142" s="82" t="s">
        <v>222</v>
      </c>
      <c r="AB142" s="12">
        <f>+AB143+AB144</f>
        <v>281956.44058137003</v>
      </c>
      <c r="AC142" s="12">
        <f>+AC143+AC144</f>
        <v>1344465.7841528561</v>
      </c>
      <c r="AD142" s="13">
        <f>+AB142+AC142</f>
        <v>1626422.2247342262</v>
      </c>
      <c r="AE142" s="100">
        <f t="shared" ref="AE142:AL142" si="141">+AE143+AE144</f>
        <v>49573.008169399938</v>
      </c>
      <c r="AF142" s="100">
        <f t="shared" si="141"/>
        <v>639141.94918828434</v>
      </c>
      <c r="AG142" s="100">
        <f t="shared" si="141"/>
        <v>5847.5471237549355</v>
      </c>
      <c r="AH142" s="100">
        <f t="shared" si="141"/>
        <v>16262.94889043</v>
      </c>
      <c r="AI142" s="100">
        <f t="shared" si="141"/>
        <v>0</v>
      </c>
      <c r="AJ142" s="100">
        <f t="shared" si="141"/>
        <v>0</v>
      </c>
      <c r="AK142" s="100">
        <f t="shared" si="141"/>
        <v>295327.4695269551</v>
      </c>
      <c r="AL142" s="100">
        <f t="shared" si="141"/>
        <v>0</v>
      </c>
      <c r="AM142" s="100">
        <f t="shared" si="133"/>
        <v>1006152.9228988243</v>
      </c>
      <c r="AN142" s="100">
        <f t="shared" ref="AN142:AQ142" si="142">+AN143+AN144</f>
        <v>0</v>
      </c>
      <c r="AO142" s="100">
        <f t="shared" si="142"/>
        <v>0</v>
      </c>
      <c r="AP142" s="100">
        <f t="shared" si="142"/>
        <v>0</v>
      </c>
      <c r="AQ142" s="100">
        <f t="shared" si="142"/>
        <v>0</v>
      </c>
      <c r="AR142" s="100">
        <f t="shared" si="135"/>
        <v>0</v>
      </c>
      <c r="AS142" s="100">
        <f t="shared" si="136"/>
        <v>0</v>
      </c>
      <c r="AT142" s="100">
        <f>+AT143+AT144</f>
        <v>0</v>
      </c>
      <c r="AU142" s="100">
        <f>+AU143+AU144</f>
        <v>0</v>
      </c>
      <c r="AV142" s="100">
        <f t="shared" si="137"/>
        <v>2632575.1476330506</v>
      </c>
      <c r="AW142" s="100">
        <f>+AW143+AW144</f>
        <v>97570.493528747058</v>
      </c>
      <c r="AX142" s="100"/>
      <c r="AY142" s="100">
        <f t="shared" si="138"/>
        <v>2730145.6411617976</v>
      </c>
      <c r="AZ142" s="172"/>
      <c r="BA142" s="15"/>
      <c r="BB142" s="95"/>
    </row>
    <row r="143" spans="1:54" x14ac:dyDescent="0.25">
      <c r="A143" s="166"/>
      <c r="B143" s="100">
        <f t="shared" si="125"/>
        <v>1159979.288423022</v>
      </c>
      <c r="C143" s="100"/>
      <c r="D143" s="100">
        <v>116357.20217576451</v>
      </c>
      <c r="E143" s="100">
        <f t="shared" si="126"/>
        <v>1043622.0862472574</v>
      </c>
      <c r="F143" s="100">
        <v>0</v>
      </c>
      <c r="G143" s="100">
        <v>317135.13104265003</v>
      </c>
      <c r="H143" s="100">
        <f t="shared" si="104"/>
        <v>397774.57879513927</v>
      </c>
      <c r="I143" s="100">
        <f t="shared" si="127"/>
        <v>396085.08630758995</v>
      </c>
      <c r="J143" s="100">
        <v>382727.02387483994</v>
      </c>
      <c r="K143" s="100">
        <v>13358.062432750001</v>
      </c>
      <c r="L143" s="100">
        <v>0</v>
      </c>
      <c r="M143" s="100">
        <v>1689.4924875493061</v>
      </c>
      <c r="N143" s="100">
        <f t="shared" si="129"/>
        <v>59667.088611824598</v>
      </c>
      <c r="O143" s="100">
        <v>-0.18000000000000002</v>
      </c>
      <c r="P143" s="100">
        <v>-1436.2465468041153</v>
      </c>
      <c r="Q143" s="100">
        <v>0</v>
      </c>
      <c r="R143" s="100">
        <v>0</v>
      </c>
      <c r="S143" s="100">
        <v>25.611097950000037</v>
      </c>
      <c r="T143" s="100">
        <v>-189.03154915462122</v>
      </c>
      <c r="U143" s="100">
        <v>53266.676707500003</v>
      </c>
      <c r="V143" s="100">
        <v>8000.2589023333339</v>
      </c>
      <c r="W143" s="100">
        <f t="shared" si="131"/>
        <v>269045.28779764351</v>
      </c>
      <c r="X143" s="13">
        <v>248586.76105361342</v>
      </c>
      <c r="Y143" s="13">
        <v>20458.526744030114</v>
      </c>
      <c r="Z143" s="83" t="s">
        <v>223</v>
      </c>
      <c r="AA143" s="83" t="s">
        <v>210</v>
      </c>
      <c r="AB143" s="13">
        <v>281956.44058137003</v>
      </c>
      <c r="AC143" s="13">
        <v>194830.73420494434</v>
      </c>
      <c r="AD143" s="13">
        <f>+AB143+AC143</f>
        <v>476787.17478631437</v>
      </c>
      <c r="AE143" s="100">
        <v>49573.008169399938</v>
      </c>
      <c r="AF143" s="100">
        <v>316298.40724015847</v>
      </c>
      <c r="AG143" s="100">
        <v>5842.6479871008642</v>
      </c>
      <c r="AH143" s="100">
        <v>16262.94889043</v>
      </c>
      <c r="AI143" s="100">
        <v>0</v>
      </c>
      <c r="AJ143" s="100">
        <v>0</v>
      </c>
      <c r="AK143" s="100">
        <v>295215.10111039825</v>
      </c>
      <c r="AL143" s="100">
        <v>0</v>
      </c>
      <c r="AM143" s="100">
        <f t="shared" si="133"/>
        <v>683192.11339748744</v>
      </c>
      <c r="AN143" s="100">
        <v>0</v>
      </c>
      <c r="AO143" s="100">
        <v>0</v>
      </c>
      <c r="AP143" s="100">
        <v>0</v>
      </c>
      <c r="AQ143" s="100">
        <v>0</v>
      </c>
      <c r="AR143" s="100">
        <f t="shared" si="135"/>
        <v>0</v>
      </c>
      <c r="AS143" s="100">
        <f t="shared" si="136"/>
        <v>0</v>
      </c>
      <c r="AT143" s="100">
        <v>0</v>
      </c>
      <c r="AU143" s="100">
        <v>0</v>
      </c>
      <c r="AV143" s="100">
        <f t="shared" si="137"/>
        <v>1159979.2881838018</v>
      </c>
      <c r="AW143" s="100">
        <v>0</v>
      </c>
      <c r="AX143" s="100"/>
      <c r="AY143" s="100">
        <f t="shared" si="138"/>
        <v>1159979.2881838018</v>
      </c>
      <c r="AZ143" s="172"/>
      <c r="BA143" s="15"/>
      <c r="BB143" s="95"/>
    </row>
    <row r="144" spans="1:54" x14ac:dyDescent="0.25">
      <c r="A144" s="166"/>
      <c r="B144" s="100">
        <f t="shared" si="125"/>
        <v>1570166.3529779958</v>
      </c>
      <c r="C144" s="100"/>
      <c r="D144" s="100">
        <v>1132455.1253803263</v>
      </c>
      <c r="E144" s="100">
        <f t="shared" si="126"/>
        <v>437711.22759766935</v>
      </c>
      <c r="F144" s="100">
        <v>0</v>
      </c>
      <c r="G144" s="100">
        <v>33738.33560273199</v>
      </c>
      <c r="H144" s="100">
        <f t="shared" si="104"/>
        <v>10792.046897398262</v>
      </c>
      <c r="I144" s="100">
        <f t="shared" si="127"/>
        <v>9471.315648689997</v>
      </c>
      <c r="J144" s="100">
        <v>0</v>
      </c>
      <c r="K144" s="100">
        <v>9471.315648689997</v>
      </c>
      <c r="L144" s="100">
        <v>1377.1988324900001</v>
      </c>
      <c r="M144" s="100">
        <v>-56.467583781733964</v>
      </c>
      <c r="N144" s="100">
        <f t="shared" si="129"/>
        <v>478768.6482992993</v>
      </c>
      <c r="O144" s="100">
        <v>1442.9252708399849</v>
      </c>
      <c r="P144" s="100">
        <v>16262.564610221963</v>
      </c>
      <c r="Q144" s="100">
        <v>422.2607009452264</v>
      </c>
      <c r="R144" s="100">
        <v>13663.985404233703</v>
      </c>
      <c r="S144" s="100">
        <v>0</v>
      </c>
      <c r="T144" s="100">
        <v>-501.35629552344614</v>
      </c>
      <c r="U144" s="100">
        <v>447613.43645499187</v>
      </c>
      <c r="V144" s="100">
        <v>-135.16784641000001</v>
      </c>
      <c r="W144" s="100">
        <f t="shared" si="131"/>
        <v>-85587.803201760194</v>
      </c>
      <c r="X144" s="13">
        <v>-85868.962051869021</v>
      </c>
      <c r="Y144" s="13">
        <v>281.15885010882505</v>
      </c>
      <c r="Z144" s="83" t="s">
        <v>224</v>
      </c>
      <c r="AA144" s="83" t="s">
        <v>212</v>
      </c>
      <c r="AB144" s="13">
        <v>0</v>
      </c>
      <c r="AC144" s="13">
        <v>1149635.0499479119</v>
      </c>
      <c r="AD144" s="13">
        <f>+AB144+AC144</f>
        <v>1149635.0499479119</v>
      </c>
      <c r="AE144" s="100">
        <v>0</v>
      </c>
      <c r="AF144" s="100">
        <v>322843.54194812593</v>
      </c>
      <c r="AG144" s="100">
        <v>4.8991366540715315</v>
      </c>
      <c r="AH144" s="100">
        <v>0</v>
      </c>
      <c r="AI144" s="100">
        <v>0</v>
      </c>
      <c r="AJ144" s="100">
        <v>0</v>
      </c>
      <c r="AK144" s="100">
        <v>112.36841655685755</v>
      </c>
      <c r="AL144" s="100">
        <v>0</v>
      </c>
      <c r="AM144" s="100">
        <f t="shared" si="133"/>
        <v>322960.80950133683</v>
      </c>
      <c r="AN144" s="100">
        <v>0</v>
      </c>
      <c r="AO144" s="100">
        <v>0</v>
      </c>
      <c r="AP144" s="100">
        <v>0</v>
      </c>
      <c r="AQ144" s="100">
        <v>0</v>
      </c>
      <c r="AR144" s="100">
        <f t="shared" si="135"/>
        <v>0</v>
      </c>
      <c r="AS144" s="100">
        <f t="shared" si="136"/>
        <v>0</v>
      </c>
      <c r="AT144" s="100">
        <v>0</v>
      </c>
      <c r="AU144" s="100">
        <v>0</v>
      </c>
      <c r="AV144" s="100">
        <f t="shared" si="137"/>
        <v>1472595.8594492488</v>
      </c>
      <c r="AW144" s="100">
        <v>97570.493528747058</v>
      </c>
      <c r="AX144" s="100"/>
      <c r="AY144" s="100">
        <f t="shared" si="138"/>
        <v>1570166.3529779958</v>
      </c>
      <c r="AZ144" s="172"/>
      <c r="BA144" s="15"/>
      <c r="BB144" s="95"/>
    </row>
    <row r="145" spans="1:54" ht="30" x14ac:dyDescent="0.25">
      <c r="A145" s="166"/>
      <c r="B145" s="100">
        <f t="shared" si="125"/>
        <v>271079.52169847651</v>
      </c>
      <c r="C145" s="100"/>
      <c r="D145" s="100">
        <f>+D146+D147</f>
        <v>4103.6647570812365</v>
      </c>
      <c r="E145" s="100">
        <f t="shared" si="126"/>
        <v>266975.85694139526</v>
      </c>
      <c r="F145" s="100">
        <f>+F146+F147</f>
        <v>5.6843418860808015E-14</v>
      </c>
      <c r="G145" s="100">
        <f>+G146+G147</f>
        <v>59854.785153157718</v>
      </c>
      <c r="H145" s="100">
        <f t="shared" si="104"/>
        <v>23333.355387549753</v>
      </c>
      <c r="I145" s="100">
        <f t="shared" si="127"/>
        <v>9510.4900510854786</v>
      </c>
      <c r="J145" s="100">
        <f t="shared" ref="J145:M145" si="143">+J146+J147</f>
        <v>0</v>
      </c>
      <c r="K145" s="100">
        <f t="shared" si="143"/>
        <v>9510.4900510854786</v>
      </c>
      <c r="L145" s="100">
        <f t="shared" si="143"/>
        <v>0</v>
      </c>
      <c r="M145" s="100">
        <f t="shared" si="143"/>
        <v>13822.865336464276</v>
      </c>
      <c r="N145" s="100">
        <f t="shared" si="129"/>
        <v>121155.56118162005</v>
      </c>
      <c r="O145" s="100">
        <f t="shared" ref="O145:V145" si="144">+O146+O147</f>
        <v>0</v>
      </c>
      <c r="P145" s="100">
        <f t="shared" si="144"/>
        <v>1586.7281647902146</v>
      </c>
      <c r="Q145" s="100">
        <f t="shared" si="144"/>
        <v>2184.0848642949222</v>
      </c>
      <c r="R145" s="100">
        <f t="shared" si="144"/>
        <v>9968.5663767557016</v>
      </c>
      <c r="S145" s="100">
        <f t="shared" si="144"/>
        <v>0.62455764407600434</v>
      </c>
      <c r="T145" s="100">
        <f t="shared" si="144"/>
        <v>2149.2928179478567</v>
      </c>
      <c r="U145" s="100">
        <f t="shared" si="144"/>
        <v>-3.979039320256561E-13</v>
      </c>
      <c r="V145" s="100">
        <f t="shared" si="144"/>
        <v>105266.26440018728</v>
      </c>
      <c r="W145" s="100">
        <f t="shared" si="131"/>
        <v>62632.15521906771</v>
      </c>
      <c r="X145" s="12">
        <f>+X146+X147</f>
        <v>48439.14205474958</v>
      </c>
      <c r="Y145" s="12">
        <f>+Y146+Y147</f>
        <v>14193.01316431813</v>
      </c>
      <c r="Z145" s="82" t="s">
        <v>225</v>
      </c>
      <c r="AA145" s="82" t="s">
        <v>226</v>
      </c>
      <c r="AB145" s="12">
        <f>+AB146+AB147</f>
        <v>0</v>
      </c>
      <c r="AC145" s="12">
        <f>+AC146+AC147</f>
        <v>0</v>
      </c>
      <c r="AD145" s="100"/>
      <c r="AE145" s="100">
        <f t="shared" ref="AE145:AL145" si="145">+AE146+AE147</f>
        <v>0</v>
      </c>
      <c r="AF145" s="100">
        <f t="shared" si="145"/>
        <v>0</v>
      </c>
      <c r="AG145" s="100">
        <f t="shared" si="145"/>
        <v>0</v>
      </c>
      <c r="AH145" s="100">
        <f t="shared" si="145"/>
        <v>0</v>
      </c>
      <c r="AI145" s="100">
        <f t="shared" si="145"/>
        <v>-5822.1187494082151</v>
      </c>
      <c r="AJ145" s="100">
        <f t="shared" si="145"/>
        <v>216860.10065209505</v>
      </c>
      <c r="AK145" s="100">
        <f t="shared" si="145"/>
        <v>0</v>
      </c>
      <c r="AL145" s="100">
        <f t="shared" si="145"/>
        <v>0</v>
      </c>
      <c r="AM145" s="100">
        <f t="shared" si="133"/>
        <v>211037.98190268682</v>
      </c>
      <c r="AN145" s="100">
        <f t="shared" ref="AN145:AQ145" si="146">+AN146+AN147</f>
        <v>0</v>
      </c>
      <c r="AO145" s="100">
        <f t="shared" si="146"/>
        <v>0</v>
      </c>
      <c r="AP145" s="100">
        <f t="shared" si="146"/>
        <v>0</v>
      </c>
      <c r="AQ145" s="100">
        <f t="shared" si="146"/>
        <v>0</v>
      </c>
      <c r="AR145" s="100">
        <f t="shared" si="135"/>
        <v>0</v>
      </c>
      <c r="AS145" s="100">
        <f t="shared" si="136"/>
        <v>0</v>
      </c>
      <c r="AT145" s="100">
        <f>+AT146+AT147</f>
        <v>0</v>
      </c>
      <c r="AU145" s="100">
        <f>+AU146+AU147</f>
        <v>0</v>
      </c>
      <c r="AV145" s="100">
        <f t="shared" si="137"/>
        <v>211037.98190268682</v>
      </c>
      <c r="AW145" s="100">
        <f>+AW146+AW147</f>
        <v>60041.539794331024</v>
      </c>
      <c r="AX145" s="100"/>
      <c r="AY145" s="100">
        <f t="shared" si="138"/>
        <v>271079.52169701783</v>
      </c>
      <c r="AZ145" s="172"/>
      <c r="BA145" s="15"/>
      <c r="BB145" s="95"/>
    </row>
    <row r="146" spans="1:54" x14ac:dyDescent="0.25">
      <c r="A146" s="166"/>
      <c r="B146" s="100">
        <f t="shared" si="125"/>
        <v>48190.438919461943</v>
      </c>
      <c r="C146" s="100"/>
      <c r="D146" s="100">
        <v>0</v>
      </c>
      <c r="E146" s="100">
        <f t="shared" si="126"/>
        <v>48190.438919461943</v>
      </c>
      <c r="F146" s="100">
        <v>0</v>
      </c>
      <c r="G146" s="100">
        <v>18845.260405421224</v>
      </c>
      <c r="H146" s="100">
        <f t="shared" si="104"/>
        <v>8387.9831734871423</v>
      </c>
      <c r="I146" s="100">
        <f t="shared" si="127"/>
        <v>8583.0388454871427</v>
      </c>
      <c r="J146" s="100">
        <v>0</v>
      </c>
      <c r="K146" s="100">
        <v>8583.0388454871427</v>
      </c>
      <c r="L146" s="100">
        <v>0</v>
      </c>
      <c r="M146" s="100">
        <v>-195.05567199999996</v>
      </c>
      <c r="N146" s="100">
        <f t="shared" si="129"/>
        <v>1485.85599519895</v>
      </c>
      <c r="O146" s="100">
        <v>0</v>
      </c>
      <c r="P146" s="100">
        <v>-14669.872142052773</v>
      </c>
      <c r="Q146" s="100">
        <v>1208.1707506731448</v>
      </c>
      <c r="R146" s="100">
        <v>841.36575882617228</v>
      </c>
      <c r="S146" s="100">
        <v>0.21456571756665044</v>
      </c>
      <c r="T146" s="100">
        <v>178.97001067807241</v>
      </c>
      <c r="U146" s="100">
        <v>-3.979039320256561E-13</v>
      </c>
      <c r="V146" s="100">
        <v>13927.007051356766</v>
      </c>
      <c r="W146" s="100">
        <f t="shared" si="131"/>
        <v>19471.33934535462</v>
      </c>
      <c r="X146" s="13">
        <v>15031.854813625356</v>
      </c>
      <c r="Y146" s="13">
        <v>4439.4845317292638</v>
      </c>
      <c r="Z146" s="83" t="s">
        <v>227</v>
      </c>
      <c r="AA146" s="83" t="s">
        <v>210</v>
      </c>
      <c r="AB146" s="13">
        <v>0</v>
      </c>
      <c r="AC146" s="13">
        <v>0</v>
      </c>
      <c r="AD146" s="13"/>
      <c r="AE146" s="100">
        <v>0</v>
      </c>
      <c r="AF146" s="100">
        <v>0</v>
      </c>
      <c r="AG146" s="100">
        <v>0</v>
      </c>
      <c r="AH146" s="100">
        <v>0</v>
      </c>
      <c r="AI146" s="100">
        <v>-34694.638456439716</v>
      </c>
      <c r="AJ146" s="100">
        <v>82885.077374443019</v>
      </c>
      <c r="AK146" s="100">
        <v>0</v>
      </c>
      <c r="AL146" s="100">
        <v>0</v>
      </c>
      <c r="AM146" s="100">
        <f t="shared" si="133"/>
        <v>48190.438918003303</v>
      </c>
      <c r="AN146" s="100">
        <v>0</v>
      </c>
      <c r="AO146" s="100">
        <v>0</v>
      </c>
      <c r="AP146" s="100">
        <v>0</v>
      </c>
      <c r="AQ146" s="100">
        <v>0</v>
      </c>
      <c r="AR146" s="100">
        <f t="shared" si="135"/>
        <v>0</v>
      </c>
      <c r="AS146" s="100">
        <f t="shared" si="136"/>
        <v>0</v>
      </c>
      <c r="AT146" s="100">
        <v>0</v>
      </c>
      <c r="AU146" s="100">
        <v>0</v>
      </c>
      <c r="AV146" s="100">
        <f t="shared" si="137"/>
        <v>48190.438918003303</v>
      </c>
      <c r="AW146" s="100">
        <v>0</v>
      </c>
      <c r="AX146" s="100"/>
      <c r="AY146" s="100">
        <f t="shared" si="138"/>
        <v>48190.438918003303</v>
      </c>
      <c r="AZ146" s="172"/>
      <c r="BA146" s="15"/>
      <c r="BB146" s="95"/>
    </row>
    <row r="147" spans="1:54" x14ac:dyDescent="0.25">
      <c r="A147" s="166"/>
      <c r="B147" s="100">
        <f t="shared" si="125"/>
        <v>222889.08277901454</v>
      </c>
      <c r="C147" s="100"/>
      <c r="D147" s="100">
        <v>4103.6647570812365</v>
      </c>
      <c r="E147" s="100">
        <f t="shared" si="126"/>
        <v>218785.41802193329</v>
      </c>
      <c r="F147" s="100">
        <v>5.6843418860808015E-14</v>
      </c>
      <c r="G147" s="100">
        <v>41009.52474773649</v>
      </c>
      <c r="H147" s="100">
        <f t="shared" si="104"/>
        <v>14945.372214062612</v>
      </c>
      <c r="I147" s="100">
        <f t="shared" si="127"/>
        <v>927.45120559833504</v>
      </c>
      <c r="J147" s="100">
        <v>0</v>
      </c>
      <c r="K147" s="100">
        <v>927.45120559833504</v>
      </c>
      <c r="L147" s="100">
        <v>0</v>
      </c>
      <c r="M147" s="100">
        <v>14017.921008464276</v>
      </c>
      <c r="N147" s="100">
        <f t="shared" si="129"/>
        <v>119669.70518642111</v>
      </c>
      <c r="O147" s="100">
        <v>0</v>
      </c>
      <c r="P147" s="100">
        <v>16256.600306842987</v>
      </c>
      <c r="Q147" s="100">
        <v>975.91411362177735</v>
      </c>
      <c r="R147" s="100">
        <v>9127.2006179295295</v>
      </c>
      <c r="S147" s="100">
        <v>0.4099919265093539</v>
      </c>
      <c r="T147" s="100">
        <v>1970.3228072697841</v>
      </c>
      <c r="U147" s="100">
        <v>0</v>
      </c>
      <c r="V147" s="100">
        <v>91339.257348830521</v>
      </c>
      <c r="W147" s="100">
        <f t="shared" si="131"/>
        <v>43160.815873713094</v>
      </c>
      <c r="X147" s="13">
        <v>33407.287241124228</v>
      </c>
      <c r="Y147" s="13">
        <v>9753.5286325888665</v>
      </c>
      <c r="Z147" s="83" t="s">
        <v>228</v>
      </c>
      <c r="AA147" s="83" t="s">
        <v>212</v>
      </c>
      <c r="AB147" s="13">
        <v>0</v>
      </c>
      <c r="AC147" s="13">
        <v>0</v>
      </c>
      <c r="AD147" s="13"/>
      <c r="AE147" s="100">
        <v>0</v>
      </c>
      <c r="AF147" s="100">
        <v>0</v>
      </c>
      <c r="AG147" s="100">
        <v>0</v>
      </c>
      <c r="AH147" s="100">
        <v>0</v>
      </c>
      <c r="AI147" s="100">
        <v>28872.519707031501</v>
      </c>
      <c r="AJ147" s="100">
        <v>133975.02327765204</v>
      </c>
      <c r="AK147" s="100">
        <v>0</v>
      </c>
      <c r="AL147" s="100">
        <v>0</v>
      </c>
      <c r="AM147" s="100">
        <f t="shared" si="133"/>
        <v>162847.54298468353</v>
      </c>
      <c r="AN147" s="100">
        <v>0</v>
      </c>
      <c r="AO147" s="100">
        <v>0</v>
      </c>
      <c r="AP147" s="100">
        <v>0</v>
      </c>
      <c r="AQ147" s="100">
        <v>0</v>
      </c>
      <c r="AR147" s="100">
        <f t="shared" si="135"/>
        <v>0</v>
      </c>
      <c r="AS147" s="100">
        <f t="shared" si="136"/>
        <v>0</v>
      </c>
      <c r="AT147" s="100">
        <v>0</v>
      </c>
      <c r="AU147" s="100">
        <v>0</v>
      </c>
      <c r="AV147" s="100">
        <f t="shared" si="137"/>
        <v>162847.54298468353</v>
      </c>
      <c r="AW147" s="100">
        <v>60041.539794331024</v>
      </c>
      <c r="AX147" s="100"/>
      <c r="AY147" s="100">
        <f t="shared" si="138"/>
        <v>222889.08277901454</v>
      </c>
      <c r="AZ147" s="172"/>
      <c r="BA147" s="15"/>
      <c r="BB147" s="95"/>
    </row>
    <row r="148" spans="1:54" x14ac:dyDescent="0.25">
      <c r="A148" s="166"/>
      <c r="B148" s="100">
        <f t="shared" si="125"/>
        <v>0</v>
      </c>
      <c r="C148" s="100"/>
      <c r="D148" s="100"/>
      <c r="E148" s="100"/>
      <c r="F148" s="100"/>
      <c r="G148" s="100"/>
      <c r="H148" s="100">
        <f t="shared" si="104"/>
        <v>0</v>
      </c>
      <c r="I148" s="100">
        <f t="shared" si="127"/>
        <v>0</v>
      </c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2"/>
      <c r="Y148" s="12"/>
      <c r="Z148" s="84"/>
      <c r="AA148" s="84"/>
      <c r="AB148" s="12"/>
      <c r="AC148" s="12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72"/>
      <c r="BA148" s="15"/>
      <c r="BB148" s="95"/>
    </row>
    <row r="149" spans="1:54" ht="30" x14ac:dyDescent="0.25">
      <c r="A149" s="166"/>
      <c r="B149" s="100">
        <f t="shared" si="125"/>
        <v>477681.41992170375</v>
      </c>
      <c r="C149" s="100"/>
      <c r="D149" s="100">
        <f>+SUM(D150:D155)</f>
        <v>278.32887432000007</v>
      </c>
      <c r="E149" s="100">
        <f>+F149+G149+H149+N149+W149</f>
        <v>477403.09104738373</v>
      </c>
      <c r="F149" s="100">
        <f>+SUM(F150:F155)</f>
        <v>0</v>
      </c>
      <c r="G149" s="100">
        <f>+SUM(G150:G155)</f>
        <v>404746.13116446999</v>
      </c>
      <c r="H149" s="100">
        <f t="shared" si="104"/>
        <v>34.654825700000004</v>
      </c>
      <c r="I149" s="100">
        <f t="shared" si="127"/>
        <v>33.693706740000003</v>
      </c>
      <c r="J149" s="100">
        <f t="shared" ref="J149:M149" si="147">+SUM(J150:J155)</f>
        <v>0</v>
      </c>
      <c r="K149" s="100">
        <f t="shared" si="147"/>
        <v>33.693706740000003</v>
      </c>
      <c r="L149" s="100">
        <f t="shared" si="147"/>
        <v>0</v>
      </c>
      <c r="M149" s="100">
        <f t="shared" si="147"/>
        <v>0.96111896000000008</v>
      </c>
      <c r="N149" s="100">
        <f>+SUM(O149:V149)</f>
        <v>11082.761392391294</v>
      </c>
      <c r="O149" s="100">
        <f t="shared" ref="O149:V149" si="148">+SUM(O150:O155)</f>
        <v>0</v>
      </c>
      <c r="P149" s="100">
        <f t="shared" si="148"/>
        <v>476.36059163123196</v>
      </c>
      <c r="Q149" s="100">
        <f t="shared" si="148"/>
        <v>-0.5848659624965129</v>
      </c>
      <c r="R149" s="100">
        <f t="shared" si="148"/>
        <v>22.971811892487537</v>
      </c>
      <c r="S149" s="100">
        <f t="shared" si="148"/>
        <v>0.46703800000000051</v>
      </c>
      <c r="T149" s="100">
        <f t="shared" si="148"/>
        <v>34.784788120872477</v>
      </c>
      <c r="U149" s="100">
        <f t="shared" si="148"/>
        <v>0</v>
      </c>
      <c r="V149" s="100">
        <f t="shared" si="148"/>
        <v>10548.762028709198</v>
      </c>
      <c r="W149" s="100">
        <f>+X149+Y149</f>
        <v>61539.543664822486</v>
      </c>
      <c r="X149" s="12">
        <f>+SUM(X150:X155)</f>
        <v>61110.262944145848</v>
      </c>
      <c r="Y149" s="12">
        <f>+SUM(Y150:Y155)</f>
        <v>429.28072067664084</v>
      </c>
      <c r="Z149" s="79" t="s">
        <v>229</v>
      </c>
      <c r="AA149" s="79" t="s">
        <v>230</v>
      </c>
      <c r="AB149" s="12">
        <f>+SUM(AB150:AB155)</f>
        <v>-4522.7202062179995</v>
      </c>
      <c r="AC149" s="12">
        <f>+SUM(AC150:AC155)</f>
        <v>5877.0119410999987</v>
      </c>
      <c r="AD149" s="13">
        <f t="shared" ref="AD149:AD155" si="149">+AB149+AC149</f>
        <v>1354.2917348819992</v>
      </c>
      <c r="AE149" s="100">
        <f t="shared" ref="AE149:AL149" si="150">+AE150+AE151+AE152+AE153+AE154+AE155</f>
        <v>456055.71203350439</v>
      </c>
      <c r="AF149" s="100">
        <f t="shared" si="150"/>
        <v>0</v>
      </c>
      <c r="AG149" s="100">
        <f t="shared" si="150"/>
        <v>50.980791562773291</v>
      </c>
      <c r="AH149" s="100">
        <f t="shared" si="150"/>
        <v>54.859853787358361</v>
      </c>
      <c r="AI149" s="100">
        <f t="shared" si="150"/>
        <v>0</v>
      </c>
      <c r="AJ149" s="100">
        <f t="shared" si="150"/>
        <v>0</v>
      </c>
      <c r="AK149" s="100">
        <f t="shared" si="150"/>
        <v>4080.7289203210476</v>
      </c>
      <c r="AL149" s="100">
        <f t="shared" si="150"/>
        <v>0</v>
      </c>
      <c r="AM149" s="100">
        <f t="shared" ref="AM149:AM154" si="151">+SUM(AE149:AL149)</f>
        <v>460242.28159917553</v>
      </c>
      <c r="AN149" s="100">
        <f t="shared" ref="AN149:AQ149" si="152">+SUM(AN150:AN155)</f>
        <v>9102.5428939800004</v>
      </c>
      <c r="AO149" s="100">
        <f t="shared" si="152"/>
        <v>0</v>
      </c>
      <c r="AP149" s="100">
        <f t="shared" si="152"/>
        <v>-3553.9131641099998</v>
      </c>
      <c r="AQ149" s="100">
        <f t="shared" si="152"/>
        <v>0</v>
      </c>
      <c r="AR149" s="100">
        <f t="shared" ref="AR149:AR154" si="153">+AQ149+AP149</f>
        <v>-3553.9131641099998</v>
      </c>
      <c r="AS149" s="100">
        <f t="shared" ref="AS149:AS152" si="154">+AR149+AO149+AN149</f>
        <v>5548.629729870001</v>
      </c>
      <c r="AT149" s="100">
        <f>+SUM(AT150:AT155)</f>
        <v>0</v>
      </c>
      <c r="AU149" s="100">
        <f>+SUM(AU150:AU155)</f>
        <v>-12.545170933070352</v>
      </c>
      <c r="AV149" s="100">
        <f t="shared" ref="AV149:AV155" si="155">+AU149+AT149+AS149+AM149+AD149</f>
        <v>467132.65789299447</v>
      </c>
      <c r="AW149" s="100">
        <f>+SUM(AW150:AW155)</f>
        <v>10548.7620287092</v>
      </c>
      <c r="AX149" s="100"/>
      <c r="AY149" s="100">
        <f t="shared" ref="AY149:AY154" si="156">+AV149+AW149+AX149</f>
        <v>477681.41992170364</v>
      </c>
      <c r="AZ149" s="172"/>
      <c r="BA149" s="15"/>
      <c r="BB149" s="95"/>
    </row>
    <row r="150" spans="1:54" x14ac:dyDescent="0.25">
      <c r="A150" s="166"/>
      <c r="B150" s="100">
        <f t="shared" si="125"/>
        <v>104988.31226292397</v>
      </c>
      <c r="C150" s="100"/>
      <c r="D150" s="100">
        <v>279.18313305000009</v>
      </c>
      <c r="E150" s="100">
        <f>+F150+G150+H150+N150+W150</f>
        <v>104709.12912987397</v>
      </c>
      <c r="F150" s="100">
        <v>0</v>
      </c>
      <c r="G150" s="100">
        <v>31497.641009120191</v>
      </c>
      <c r="H150" s="100">
        <f t="shared" si="104"/>
        <v>34.654825700000004</v>
      </c>
      <c r="I150" s="100">
        <f t="shared" si="127"/>
        <v>33.693706740000003</v>
      </c>
      <c r="J150" s="100">
        <v>0</v>
      </c>
      <c r="K150" s="100">
        <v>33.693706740000003</v>
      </c>
      <c r="L150" s="100">
        <v>0</v>
      </c>
      <c r="M150" s="100">
        <v>0.96111896000000008</v>
      </c>
      <c r="N150" s="100">
        <f>+SUM(O150:V150)</f>
        <v>11637.289630231295</v>
      </c>
      <c r="O150" s="100">
        <v>0</v>
      </c>
      <c r="P150" s="100">
        <v>476.36059163123196</v>
      </c>
      <c r="Q150" s="100">
        <v>-0.5848659624965129</v>
      </c>
      <c r="R150" s="100">
        <v>22.971811892487537</v>
      </c>
      <c r="S150" s="100">
        <v>0.46703800000000051</v>
      </c>
      <c r="T150" s="100">
        <v>34.784788120872477</v>
      </c>
      <c r="U150" s="100">
        <v>0</v>
      </c>
      <c r="V150" s="100">
        <v>11103.290266549198</v>
      </c>
      <c r="W150" s="100">
        <f>+X150+Y150</f>
        <v>61539.543664822486</v>
      </c>
      <c r="X150" s="13">
        <v>61110.262944145848</v>
      </c>
      <c r="Y150" s="13">
        <v>429.28072067664084</v>
      </c>
      <c r="Z150" s="82" t="s">
        <v>231</v>
      </c>
      <c r="AA150" s="82" t="s">
        <v>232</v>
      </c>
      <c r="AB150" s="13">
        <v>0</v>
      </c>
      <c r="AC150" s="13">
        <v>0</v>
      </c>
      <c r="AD150" s="13">
        <f t="shared" si="149"/>
        <v>0</v>
      </c>
      <c r="AE150" s="100">
        <v>93885.021996374737</v>
      </c>
      <c r="AF150" s="100">
        <v>0</v>
      </c>
      <c r="AG150" s="100">
        <v>0</v>
      </c>
      <c r="AH150" s="100">
        <v>0</v>
      </c>
      <c r="AI150" s="100">
        <v>0</v>
      </c>
      <c r="AJ150" s="100">
        <v>0</v>
      </c>
      <c r="AK150" s="100">
        <v>0</v>
      </c>
      <c r="AL150" s="100">
        <v>0</v>
      </c>
      <c r="AM150" s="100">
        <f t="shared" si="151"/>
        <v>93885.021996374737</v>
      </c>
      <c r="AN150" s="100">
        <v>0</v>
      </c>
      <c r="AO150" s="100">
        <v>0</v>
      </c>
      <c r="AP150" s="100">
        <v>0</v>
      </c>
      <c r="AQ150" s="100">
        <v>0</v>
      </c>
      <c r="AR150" s="100">
        <f t="shared" si="153"/>
        <v>0</v>
      </c>
      <c r="AS150" s="100">
        <f t="shared" si="154"/>
        <v>0</v>
      </c>
      <c r="AT150" s="100">
        <v>0</v>
      </c>
      <c r="AU150" s="100">
        <v>0</v>
      </c>
      <c r="AV150" s="100">
        <f t="shared" si="155"/>
        <v>93885.021996374737</v>
      </c>
      <c r="AW150" s="100">
        <v>11103.2902665492</v>
      </c>
      <c r="AX150" s="100"/>
      <c r="AY150" s="100">
        <f t="shared" si="156"/>
        <v>104988.31226292394</v>
      </c>
      <c r="AZ150" s="172"/>
      <c r="BA150" s="15"/>
      <c r="BB150" s="95"/>
    </row>
    <row r="151" spans="1:54" ht="15" customHeight="1" x14ac:dyDescent="0.25">
      <c r="A151" s="166"/>
      <c r="B151" s="100">
        <f t="shared" si="125"/>
        <v>15447.440698090004</v>
      </c>
      <c r="C151" s="100"/>
      <c r="D151" s="100">
        <v>-0.85425873000000041</v>
      </c>
      <c r="E151" s="100">
        <f>+F151+G151+H151+N151+W151</f>
        <v>15448.294956820004</v>
      </c>
      <c r="F151" s="100">
        <v>0</v>
      </c>
      <c r="G151" s="100">
        <v>16002.823194660004</v>
      </c>
      <c r="H151" s="100">
        <f t="shared" si="104"/>
        <v>0</v>
      </c>
      <c r="I151" s="100">
        <f t="shared" si="127"/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f>+SUM(O151:V151)</f>
        <v>-554.52823783999986</v>
      </c>
      <c r="O151" s="100">
        <v>0</v>
      </c>
      <c r="P151" s="100">
        <v>0</v>
      </c>
      <c r="Q151" s="100">
        <v>0</v>
      </c>
      <c r="R151" s="100">
        <v>0</v>
      </c>
      <c r="S151" s="100">
        <v>0</v>
      </c>
      <c r="T151" s="100">
        <v>0</v>
      </c>
      <c r="U151" s="100">
        <v>0</v>
      </c>
      <c r="V151" s="100">
        <v>-554.52823783999986</v>
      </c>
      <c r="W151" s="100">
        <f>+X151+Y151</f>
        <v>0</v>
      </c>
      <c r="X151" s="13">
        <v>0</v>
      </c>
      <c r="Y151" s="13">
        <v>0</v>
      </c>
      <c r="Z151" s="82" t="s">
        <v>233</v>
      </c>
      <c r="AA151" s="82" t="s">
        <v>234</v>
      </c>
      <c r="AB151" s="13">
        <v>0</v>
      </c>
      <c r="AC151" s="13">
        <v>0</v>
      </c>
      <c r="AD151" s="13">
        <f t="shared" si="149"/>
        <v>0</v>
      </c>
      <c r="AE151" s="100">
        <v>16001.968935930003</v>
      </c>
      <c r="AF151" s="100">
        <v>0</v>
      </c>
      <c r="AG151" s="100">
        <v>0</v>
      </c>
      <c r="AH151" s="100">
        <v>0</v>
      </c>
      <c r="AI151" s="100">
        <v>0</v>
      </c>
      <c r="AJ151" s="100">
        <v>0</v>
      </c>
      <c r="AK151" s="100">
        <v>0</v>
      </c>
      <c r="AL151" s="100">
        <v>0</v>
      </c>
      <c r="AM151" s="100">
        <f t="shared" si="151"/>
        <v>16001.968935930003</v>
      </c>
      <c r="AN151" s="100">
        <v>0</v>
      </c>
      <c r="AO151" s="100">
        <v>0</v>
      </c>
      <c r="AP151" s="100">
        <v>0</v>
      </c>
      <c r="AQ151" s="100">
        <v>0</v>
      </c>
      <c r="AR151" s="100">
        <f t="shared" si="153"/>
        <v>0</v>
      </c>
      <c r="AS151" s="100">
        <f t="shared" si="154"/>
        <v>0</v>
      </c>
      <c r="AT151" s="100">
        <v>0</v>
      </c>
      <c r="AU151" s="100">
        <v>0</v>
      </c>
      <c r="AV151" s="100">
        <f t="shared" si="155"/>
        <v>16001.968935930003</v>
      </c>
      <c r="AW151" s="100">
        <v>-554.52823783999975</v>
      </c>
      <c r="AX151" s="100"/>
      <c r="AY151" s="100">
        <f t="shared" si="156"/>
        <v>15447.440698090002</v>
      </c>
      <c r="AZ151" s="172"/>
      <c r="BA151" s="15"/>
      <c r="BB151" s="95"/>
    </row>
    <row r="152" spans="1:54" x14ac:dyDescent="0.25">
      <c r="A152" s="166"/>
      <c r="B152" s="100">
        <f t="shared" si="125"/>
        <v>417949.65570109471</v>
      </c>
      <c r="C152" s="100"/>
      <c r="D152" s="100">
        <v>0</v>
      </c>
      <c r="E152" s="100">
        <f>+F152+G152+H152+N152+W152</f>
        <v>417949.65570109471</v>
      </c>
      <c r="F152" s="100">
        <v>0</v>
      </c>
      <c r="G152" s="100">
        <v>417949.65570109471</v>
      </c>
      <c r="H152" s="100">
        <f t="shared" si="104"/>
        <v>0</v>
      </c>
      <c r="I152" s="100">
        <f t="shared" si="127"/>
        <v>0</v>
      </c>
      <c r="J152" s="100">
        <v>0</v>
      </c>
      <c r="K152" s="100">
        <v>0</v>
      </c>
      <c r="L152" s="100">
        <v>0</v>
      </c>
      <c r="M152" s="100">
        <v>0</v>
      </c>
      <c r="N152" s="100">
        <v>0</v>
      </c>
      <c r="O152" s="100">
        <v>0</v>
      </c>
      <c r="P152" s="100">
        <v>0</v>
      </c>
      <c r="Q152" s="100">
        <v>0</v>
      </c>
      <c r="R152" s="100">
        <v>0</v>
      </c>
      <c r="S152" s="100">
        <v>0</v>
      </c>
      <c r="T152" s="100">
        <v>0</v>
      </c>
      <c r="U152" s="100">
        <v>0</v>
      </c>
      <c r="V152" s="100">
        <v>0</v>
      </c>
      <c r="W152" s="100"/>
      <c r="X152" s="13">
        <v>0</v>
      </c>
      <c r="Y152" s="13">
        <v>0</v>
      </c>
      <c r="Z152" s="82" t="s">
        <v>235</v>
      </c>
      <c r="AA152" s="82" t="s">
        <v>236</v>
      </c>
      <c r="AB152" s="13">
        <v>0</v>
      </c>
      <c r="AC152" s="13">
        <v>0</v>
      </c>
      <c r="AD152" s="13">
        <f t="shared" si="149"/>
        <v>0</v>
      </c>
      <c r="AE152" s="100">
        <v>417949.65570109471</v>
      </c>
      <c r="AF152" s="100">
        <v>0</v>
      </c>
      <c r="AG152" s="100">
        <v>0</v>
      </c>
      <c r="AH152" s="100">
        <v>0</v>
      </c>
      <c r="AI152" s="100">
        <v>0</v>
      </c>
      <c r="AJ152" s="100">
        <v>0</v>
      </c>
      <c r="AK152" s="100">
        <v>0</v>
      </c>
      <c r="AL152" s="100">
        <v>0</v>
      </c>
      <c r="AM152" s="100">
        <f t="shared" si="151"/>
        <v>417949.65570109471</v>
      </c>
      <c r="AN152" s="100">
        <v>0</v>
      </c>
      <c r="AO152" s="100">
        <v>0</v>
      </c>
      <c r="AP152" s="100">
        <v>0</v>
      </c>
      <c r="AQ152" s="100">
        <v>0</v>
      </c>
      <c r="AR152" s="100">
        <f t="shared" si="153"/>
        <v>0</v>
      </c>
      <c r="AS152" s="100">
        <f t="shared" si="154"/>
        <v>0</v>
      </c>
      <c r="AT152" s="100">
        <v>0</v>
      </c>
      <c r="AU152" s="100">
        <v>0</v>
      </c>
      <c r="AV152" s="100">
        <f t="shared" si="155"/>
        <v>417949.65570109471</v>
      </c>
      <c r="AW152" s="100">
        <v>0</v>
      </c>
      <c r="AX152" s="100"/>
      <c r="AY152" s="100">
        <f t="shared" si="156"/>
        <v>417949.65570109471</v>
      </c>
      <c r="AZ152" s="172"/>
      <c r="BA152" s="15"/>
      <c r="BB152" s="95"/>
    </row>
    <row r="153" spans="1:54" x14ac:dyDescent="0.25">
      <c r="A153" s="166"/>
      <c r="B153" s="100">
        <f t="shared" si="125"/>
        <v>0</v>
      </c>
      <c r="C153" s="100"/>
      <c r="D153" s="100">
        <v>0</v>
      </c>
      <c r="E153" s="100">
        <f>+SUM(F153:X153)</f>
        <v>0</v>
      </c>
      <c r="F153" s="100">
        <v>0</v>
      </c>
      <c r="G153" s="100">
        <v>0</v>
      </c>
      <c r="H153" s="100">
        <f t="shared" si="104"/>
        <v>0</v>
      </c>
      <c r="I153" s="100"/>
      <c r="J153" s="100">
        <v>0</v>
      </c>
      <c r="K153" s="100">
        <v>0</v>
      </c>
      <c r="L153" s="100">
        <v>0</v>
      </c>
      <c r="M153" s="100">
        <v>0</v>
      </c>
      <c r="N153" s="100">
        <v>0</v>
      </c>
      <c r="O153" s="100">
        <v>0</v>
      </c>
      <c r="P153" s="100">
        <v>0</v>
      </c>
      <c r="Q153" s="100">
        <v>0</v>
      </c>
      <c r="R153" s="100">
        <v>0</v>
      </c>
      <c r="S153" s="100">
        <v>0</v>
      </c>
      <c r="T153" s="100">
        <v>0</v>
      </c>
      <c r="U153" s="100">
        <v>0</v>
      </c>
      <c r="V153" s="100">
        <v>0</v>
      </c>
      <c r="W153" s="100"/>
      <c r="X153" s="13">
        <v>0</v>
      </c>
      <c r="Y153" s="13">
        <v>0</v>
      </c>
      <c r="Z153" s="82" t="s">
        <v>237</v>
      </c>
      <c r="AA153" s="82" t="s">
        <v>238</v>
      </c>
      <c r="AB153" s="13">
        <v>0</v>
      </c>
      <c r="AC153" s="13">
        <v>0</v>
      </c>
      <c r="AD153" s="13">
        <f t="shared" si="149"/>
        <v>0</v>
      </c>
      <c r="AE153" s="100">
        <v>0</v>
      </c>
      <c r="AF153" s="100">
        <v>0</v>
      </c>
      <c r="AG153" s="100">
        <v>0</v>
      </c>
      <c r="AH153" s="100">
        <v>0</v>
      </c>
      <c r="AI153" s="100">
        <v>0</v>
      </c>
      <c r="AJ153" s="100">
        <v>0</v>
      </c>
      <c r="AK153" s="100">
        <v>0</v>
      </c>
      <c r="AL153" s="100">
        <v>0</v>
      </c>
      <c r="AM153" s="100">
        <f t="shared" si="151"/>
        <v>0</v>
      </c>
      <c r="AN153" s="100">
        <v>0</v>
      </c>
      <c r="AO153" s="100">
        <v>0</v>
      </c>
      <c r="AP153" s="100">
        <v>0</v>
      </c>
      <c r="AQ153" s="100">
        <v>0</v>
      </c>
      <c r="AR153" s="100">
        <f t="shared" si="153"/>
        <v>0</v>
      </c>
      <c r="AS153" s="100">
        <f t="shared" ref="AS153" si="157">+SUM(AN153:AQ153)</f>
        <v>0</v>
      </c>
      <c r="AT153" s="100">
        <v>0</v>
      </c>
      <c r="AU153" s="100">
        <v>0</v>
      </c>
      <c r="AV153" s="100">
        <f t="shared" si="155"/>
        <v>0</v>
      </c>
      <c r="AW153" s="100">
        <v>0</v>
      </c>
      <c r="AX153" s="100"/>
      <c r="AY153" s="100">
        <f t="shared" si="156"/>
        <v>0</v>
      </c>
      <c r="AZ153" s="172"/>
      <c r="BA153" s="15"/>
      <c r="BB153" s="95"/>
    </row>
    <row r="154" spans="1:54" ht="30" x14ac:dyDescent="0.25">
      <c r="A154" s="166"/>
      <c r="B154" s="100">
        <f t="shared" si="125"/>
        <v>-60703.988740404937</v>
      </c>
      <c r="C154" s="100"/>
      <c r="D154" s="100">
        <v>0</v>
      </c>
      <c r="E154" s="100">
        <f>+F154+G154+H154+N154+W154</f>
        <v>-60703.988740404937</v>
      </c>
      <c r="F154" s="100">
        <v>0</v>
      </c>
      <c r="G154" s="100">
        <v>-60703.988740404937</v>
      </c>
      <c r="H154" s="100">
        <f t="shared" si="104"/>
        <v>0</v>
      </c>
      <c r="I154" s="100">
        <f t="shared" ref="I154:I164" si="158">+J154+K154</f>
        <v>0</v>
      </c>
      <c r="J154" s="100">
        <v>0</v>
      </c>
      <c r="K154" s="100">
        <v>0</v>
      </c>
      <c r="L154" s="100">
        <v>0</v>
      </c>
      <c r="M154" s="100">
        <v>0</v>
      </c>
      <c r="N154" s="100">
        <v>0</v>
      </c>
      <c r="O154" s="100">
        <v>0</v>
      </c>
      <c r="P154" s="100">
        <v>0</v>
      </c>
      <c r="Q154" s="100">
        <v>0</v>
      </c>
      <c r="R154" s="100">
        <v>0</v>
      </c>
      <c r="S154" s="100">
        <v>0</v>
      </c>
      <c r="T154" s="100">
        <v>0</v>
      </c>
      <c r="U154" s="100">
        <v>0</v>
      </c>
      <c r="V154" s="100">
        <v>0</v>
      </c>
      <c r="W154" s="100"/>
      <c r="X154" s="13">
        <v>0</v>
      </c>
      <c r="Y154" s="13">
        <v>0</v>
      </c>
      <c r="Z154" s="82" t="s">
        <v>239</v>
      </c>
      <c r="AA154" s="82" t="s">
        <v>240</v>
      </c>
      <c r="AB154" s="13">
        <v>-4522.7202062179995</v>
      </c>
      <c r="AC154" s="13">
        <v>5877.0119410999987</v>
      </c>
      <c r="AD154" s="13">
        <f t="shared" si="149"/>
        <v>1354.2917348819992</v>
      </c>
      <c r="AE154" s="100">
        <v>-71780.934599895045</v>
      </c>
      <c r="AF154" s="100">
        <v>0</v>
      </c>
      <c r="AG154" s="100">
        <v>50.980791562773291</v>
      </c>
      <c r="AH154" s="100">
        <v>54.859853787358361</v>
      </c>
      <c r="AI154" s="100">
        <v>0</v>
      </c>
      <c r="AJ154" s="100">
        <v>0</v>
      </c>
      <c r="AK154" s="100">
        <v>4080.7289203210476</v>
      </c>
      <c r="AL154" s="100">
        <v>0</v>
      </c>
      <c r="AM154" s="100">
        <f t="shared" si="151"/>
        <v>-67594.365034223854</v>
      </c>
      <c r="AN154" s="100">
        <v>9102.5428939800004</v>
      </c>
      <c r="AO154" s="100">
        <v>0</v>
      </c>
      <c r="AP154" s="100">
        <v>-3553.9131641099998</v>
      </c>
      <c r="AQ154" s="100">
        <v>0</v>
      </c>
      <c r="AR154" s="100">
        <f t="shared" si="153"/>
        <v>-3553.9131641099998</v>
      </c>
      <c r="AS154" s="100">
        <f t="shared" ref="AS154:AS158" si="159">+AR154+AO154+AN154</f>
        <v>5548.629729870001</v>
      </c>
      <c r="AT154" s="100">
        <v>0</v>
      </c>
      <c r="AU154" s="100">
        <v>-12.545170933070352</v>
      </c>
      <c r="AV154" s="100">
        <f t="shared" si="155"/>
        <v>-60703.98874040493</v>
      </c>
      <c r="AW154" s="100">
        <v>0</v>
      </c>
      <c r="AX154" s="100"/>
      <c r="AY154" s="100">
        <f t="shared" si="156"/>
        <v>-60703.98874040493</v>
      </c>
      <c r="AZ154" s="172"/>
      <c r="BA154" s="15"/>
      <c r="BB154" s="95"/>
    </row>
    <row r="155" spans="1:54" ht="30" x14ac:dyDescent="0.25">
      <c r="A155" s="166"/>
      <c r="B155" s="100"/>
      <c r="C155" s="100"/>
      <c r="D155" s="100"/>
      <c r="E155" s="100"/>
      <c r="F155" s="100"/>
      <c r="G155" s="100">
        <v>0</v>
      </c>
      <c r="H155" s="100">
        <v>0</v>
      </c>
      <c r="I155" s="100">
        <f t="shared" si="158"/>
        <v>0</v>
      </c>
      <c r="J155" s="100">
        <v>0</v>
      </c>
      <c r="K155" s="100">
        <v>0</v>
      </c>
      <c r="L155" s="100">
        <v>0</v>
      </c>
      <c r="M155" s="100">
        <v>0</v>
      </c>
      <c r="N155" s="100">
        <v>0</v>
      </c>
      <c r="O155" s="100">
        <v>0</v>
      </c>
      <c r="P155" s="100">
        <v>0</v>
      </c>
      <c r="Q155" s="100">
        <v>0</v>
      </c>
      <c r="R155" s="100">
        <v>0</v>
      </c>
      <c r="S155" s="100">
        <v>0</v>
      </c>
      <c r="T155" s="100">
        <v>0</v>
      </c>
      <c r="U155" s="100">
        <v>0</v>
      </c>
      <c r="V155" s="100">
        <v>0</v>
      </c>
      <c r="W155" s="100"/>
      <c r="X155" s="13">
        <v>0</v>
      </c>
      <c r="Y155" s="13">
        <v>0</v>
      </c>
      <c r="Z155" s="82" t="s">
        <v>241</v>
      </c>
      <c r="AA155" s="82" t="s">
        <v>242</v>
      </c>
      <c r="AB155" s="13">
        <v>0</v>
      </c>
      <c r="AC155" s="13">
        <v>0</v>
      </c>
      <c r="AD155" s="13">
        <f t="shared" si="149"/>
        <v>0</v>
      </c>
      <c r="AE155" s="100">
        <v>0</v>
      </c>
      <c r="AF155" s="100">
        <v>0</v>
      </c>
      <c r="AG155" s="100">
        <v>0</v>
      </c>
      <c r="AH155" s="100">
        <v>0</v>
      </c>
      <c r="AI155" s="100">
        <v>0</v>
      </c>
      <c r="AJ155" s="100">
        <v>0</v>
      </c>
      <c r="AK155" s="100">
        <v>0</v>
      </c>
      <c r="AL155" s="100">
        <v>0</v>
      </c>
      <c r="AM155" s="100">
        <v>0</v>
      </c>
      <c r="AN155" s="100"/>
      <c r="AO155" s="100"/>
      <c r="AP155" s="100"/>
      <c r="AQ155" s="100"/>
      <c r="AR155" s="100"/>
      <c r="AS155" s="100">
        <f t="shared" si="159"/>
        <v>0</v>
      </c>
      <c r="AT155" s="100"/>
      <c r="AU155" s="100"/>
      <c r="AV155" s="100">
        <f t="shared" si="155"/>
        <v>0</v>
      </c>
      <c r="AW155" s="100"/>
      <c r="AX155" s="100"/>
      <c r="AY155" s="100"/>
      <c r="AZ155" s="172"/>
      <c r="BA155" s="15"/>
      <c r="BB155" s="95"/>
    </row>
    <row r="156" spans="1:54" x14ac:dyDescent="0.25">
      <c r="A156" s="166"/>
      <c r="B156" s="100"/>
      <c r="C156" s="100"/>
      <c r="D156" s="100"/>
      <c r="E156" s="100"/>
      <c r="F156" s="100"/>
      <c r="G156" s="100"/>
      <c r="H156" s="100"/>
      <c r="I156" s="100">
        <f t="shared" si="158"/>
        <v>0</v>
      </c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2"/>
      <c r="Y156" s="12"/>
      <c r="Z156" s="79"/>
      <c r="AA156" s="79"/>
      <c r="AB156" s="12"/>
      <c r="AC156" s="12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>
        <f t="shared" si="159"/>
        <v>0</v>
      </c>
      <c r="AT156" s="100"/>
      <c r="AU156" s="100"/>
      <c r="AV156" s="100"/>
      <c r="AW156" s="100"/>
      <c r="AX156" s="100"/>
      <c r="AY156" s="100"/>
      <c r="AZ156" s="172"/>
      <c r="BA156" s="15"/>
      <c r="BB156" s="95"/>
    </row>
    <row r="157" spans="1:54" ht="39.75" customHeight="1" x14ac:dyDescent="0.25">
      <c r="A157" s="166"/>
      <c r="B157" s="100">
        <f>+C157+D157+E157</f>
        <v>-28213.268234232881</v>
      </c>
      <c r="C157" s="100"/>
      <c r="D157" s="100">
        <f>+D158+D159</f>
        <v>672.06044093807293</v>
      </c>
      <c r="E157" s="100">
        <f>+F157+G157+H157+N157+W157</f>
        <v>-28885.328675170953</v>
      </c>
      <c r="F157" s="100">
        <f>+F158+F159</f>
        <v>0</v>
      </c>
      <c r="G157" s="100">
        <f>+G158+G159</f>
        <v>0</v>
      </c>
      <c r="H157" s="100">
        <f t="shared" ref="H157:H158" si="160">+SUM(J157:M157)</f>
        <v>0</v>
      </c>
      <c r="I157" s="100">
        <f t="shared" si="158"/>
        <v>0</v>
      </c>
      <c r="J157" s="100">
        <f t="shared" ref="J157:M157" si="161">+J158+J159</f>
        <v>0</v>
      </c>
      <c r="K157" s="100">
        <f t="shared" si="161"/>
        <v>0</v>
      </c>
      <c r="L157" s="100">
        <f t="shared" si="161"/>
        <v>0</v>
      </c>
      <c r="M157" s="100">
        <f t="shared" si="161"/>
        <v>0</v>
      </c>
      <c r="N157" s="100">
        <f>+SUM(O157:V157)</f>
        <v>-15928.26613397087</v>
      </c>
      <c r="O157" s="100">
        <f t="shared" ref="O157:V157" si="162">+O158+O159</f>
        <v>-9514.3406992799682</v>
      </c>
      <c r="P157" s="100">
        <f t="shared" si="162"/>
        <v>-6913.4067944597864</v>
      </c>
      <c r="Q157" s="100">
        <f t="shared" si="162"/>
        <v>0</v>
      </c>
      <c r="R157" s="100">
        <f t="shared" si="162"/>
        <v>0</v>
      </c>
      <c r="S157" s="100">
        <f t="shared" si="162"/>
        <v>499.4813597688867</v>
      </c>
      <c r="T157" s="100">
        <f t="shared" si="162"/>
        <v>0</v>
      </c>
      <c r="U157" s="100">
        <f t="shared" si="162"/>
        <v>0</v>
      </c>
      <c r="V157" s="100">
        <f t="shared" si="162"/>
        <v>0</v>
      </c>
      <c r="W157" s="100">
        <f>+X157+Y157</f>
        <v>-12957.062541200081</v>
      </c>
      <c r="X157" s="12">
        <f>+X158+X159</f>
        <v>-11520.072879654916</v>
      </c>
      <c r="Y157" s="12">
        <f>+Y158+Y159</f>
        <v>-1436.9896615451653</v>
      </c>
      <c r="Z157" s="79" t="s">
        <v>243</v>
      </c>
      <c r="AA157" s="79" t="s">
        <v>244</v>
      </c>
      <c r="AB157" s="12">
        <f>+AB158+AB159</f>
        <v>1940.6104616818457</v>
      </c>
      <c r="AC157" s="12">
        <f>+AC158+AC159</f>
        <v>-8296.007554278829</v>
      </c>
      <c r="AD157" s="13">
        <f>+AB157+AC157</f>
        <v>-6355.3970925969834</v>
      </c>
      <c r="AE157" s="100">
        <f t="shared" ref="AE157:AL157" si="163">+AE158+AE159</f>
        <v>0</v>
      </c>
      <c r="AF157" s="100">
        <f t="shared" si="163"/>
        <v>0</v>
      </c>
      <c r="AG157" s="100">
        <f t="shared" si="163"/>
        <v>0</v>
      </c>
      <c r="AH157" s="100">
        <f t="shared" si="163"/>
        <v>0</v>
      </c>
      <c r="AI157" s="100">
        <f t="shared" si="163"/>
        <v>0</v>
      </c>
      <c r="AJ157" s="100">
        <f t="shared" si="163"/>
        <v>0</v>
      </c>
      <c r="AK157" s="100">
        <f t="shared" si="163"/>
        <v>-10339.017316444846</v>
      </c>
      <c r="AL157" s="100">
        <f t="shared" si="163"/>
        <v>0</v>
      </c>
      <c r="AM157" s="100">
        <f>+SUM(AE157:AL157)</f>
        <v>-10339.017316444846</v>
      </c>
      <c r="AN157" s="100">
        <f t="shared" ref="AN157:AQ157" si="164">+AN158+AN159</f>
        <v>0</v>
      </c>
      <c r="AO157" s="100">
        <f t="shared" si="164"/>
        <v>0</v>
      </c>
      <c r="AP157" s="100">
        <f t="shared" si="164"/>
        <v>0</v>
      </c>
      <c r="AQ157" s="100">
        <f t="shared" si="164"/>
        <v>0</v>
      </c>
      <c r="AR157" s="100">
        <f t="shared" ref="AR157:AR158" si="165">+AQ157+AP157</f>
        <v>0</v>
      </c>
      <c r="AS157" s="100">
        <f t="shared" si="159"/>
        <v>0</v>
      </c>
      <c r="AT157" s="100">
        <f>+AT158+AT159</f>
        <v>0</v>
      </c>
      <c r="AU157" s="100">
        <f>+AU158+AU159</f>
        <v>0</v>
      </c>
      <c r="AV157" s="100">
        <f>+AU157+AT157+AS157+AM157+AD157</f>
        <v>-16694.41440904183</v>
      </c>
      <c r="AW157" s="100">
        <f>+AW158+AW159</f>
        <v>-11518.853825184673</v>
      </c>
      <c r="AX157" s="100"/>
      <c r="AY157" s="100">
        <f>+AV157+AW157+AX157</f>
        <v>-28213.268234226503</v>
      </c>
      <c r="AZ157" s="172"/>
      <c r="BA157" s="15"/>
      <c r="BB157" s="95"/>
    </row>
    <row r="158" spans="1:54" x14ac:dyDescent="0.25">
      <c r="A158" s="166"/>
      <c r="B158" s="100">
        <f>+C158+D158+E158</f>
        <v>-28213.268234232881</v>
      </c>
      <c r="C158" s="100"/>
      <c r="D158" s="100">
        <v>672.06044093807293</v>
      </c>
      <c r="E158" s="100">
        <f>+F158+G158+H158+N158+W158</f>
        <v>-28885.328675170953</v>
      </c>
      <c r="F158" s="100">
        <v>0</v>
      </c>
      <c r="G158" s="100">
        <v>0</v>
      </c>
      <c r="H158" s="100">
        <f t="shared" si="160"/>
        <v>0</v>
      </c>
      <c r="I158" s="100">
        <f t="shared" si="158"/>
        <v>0</v>
      </c>
      <c r="J158" s="100">
        <v>0</v>
      </c>
      <c r="K158" s="100">
        <v>0</v>
      </c>
      <c r="L158" s="100">
        <v>0</v>
      </c>
      <c r="M158" s="100">
        <v>0</v>
      </c>
      <c r="N158" s="100">
        <f>+SUM(O158:V158)</f>
        <v>-15928.26613397087</v>
      </c>
      <c r="O158" s="100">
        <v>-9514.3406992799682</v>
      </c>
      <c r="P158" s="100">
        <v>-6913.4067944597864</v>
      </c>
      <c r="Q158" s="100">
        <v>0</v>
      </c>
      <c r="R158" s="100">
        <v>0</v>
      </c>
      <c r="S158" s="100">
        <v>499.4813597688867</v>
      </c>
      <c r="T158" s="100">
        <v>0</v>
      </c>
      <c r="U158" s="100">
        <v>0</v>
      </c>
      <c r="V158" s="100">
        <v>0</v>
      </c>
      <c r="W158" s="100">
        <f>+X158+Y158</f>
        <v>-12957.062541200081</v>
      </c>
      <c r="X158" s="13">
        <v>-11520.072879654916</v>
      </c>
      <c r="Y158" s="13">
        <v>-1436.9896615451653</v>
      </c>
      <c r="Z158" s="82" t="s">
        <v>245</v>
      </c>
      <c r="AA158" s="82" t="s">
        <v>246</v>
      </c>
      <c r="AB158" s="13">
        <v>1940.6104616818457</v>
      </c>
      <c r="AC158" s="13">
        <v>-8296.007554278829</v>
      </c>
      <c r="AD158" s="13">
        <f>+AB158+AC158</f>
        <v>-6355.3970925969834</v>
      </c>
      <c r="AE158" s="100">
        <v>0</v>
      </c>
      <c r="AF158" s="100">
        <v>0</v>
      </c>
      <c r="AG158" s="100">
        <v>0</v>
      </c>
      <c r="AH158" s="100">
        <v>0</v>
      </c>
      <c r="AI158" s="100">
        <v>0</v>
      </c>
      <c r="AJ158" s="100">
        <v>0</v>
      </c>
      <c r="AK158" s="100">
        <v>-10339.017316444846</v>
      </c>
      <c r="AL158" s="100">
        <v>0</v>
      </c>
      <c r="AM158" s="100">
        <f>+SUM(AE158:AL158)</f>
        <v>-10339.017316444846</v>
      </c>
      <c r="AN158" s="100">
        <v>0</v>
      </c>
      <c r="AO158" s="100">
        <v>0</v>
      </c>
      <c r="AP158" s="100">
        <v>0</v>
      </c>
      <c r="AQ158" s="100">
        <v>0</v>
      </c>
      <c r="AR158" s="100">
        <f t="shared" si="165"/>
        <v>0</v>
      </c>
      <c r="AS158" s="100">
        <f t="shared" si="159"/>
        <v>0</v>
      </c>
      <c r="AT158" s="100">
        <v>0</v>
      </c>
      <c r="AU158" s="100">
        <v>0</v>
      </c>
      <c r="AV158" s="100">
        <f>+AU158+AT158+AS158+AM158+AD158</f>
        <v>-16694.41440904183</v>
      </c>
      <c r="AW158" s="100">
        <v>-11518.853825184673</v>
      </c>
      <c r="AX158" s="100"/>
      <c r="AY158" s="100">
        <f>+AV158+AW158+AX158</f>
        <v>-28213.268234226503</v>
      </c>
      <c r="AZ158" s="172"/>
      <c r="BA158" s="15"/>
      <c r="BB158" s="95"/>
    </row>
    <row r="159" spans="1:54" ht="30" x14ac:dyDescent="0.25">
      <c r="A159" s="166"/>
      <c r="B159" s="100">
        <f>+C159+D159+E159</f>
        <v>0</v>
      </c>
      <c r="C159" s="100"/>
      <c r="D159" s="100">
        <v>0</v>
      </c>
      <c r="E159" s="100">
        <f>+SUM(F159:Y159)</f>
        <v>0</v>
      </c>
      <c r="F159" s="100">
        <v>0</v>
      </c>
      <c r="G159" s="100">
        <v>0</v>
      </c>
      <c r="H159" s="100">
        <v>0</v>
      </c>
      <c r="I159" s="100">
        <f t="shared" si="158"/>
        <v>0</v>
      </c>
      <c r="J159" s="100">
        <v>0</v>
      </c>
      <c r="K159" s="100">
        <v>0</v>
      </c>
      <c r="L159" s="100">
        <v>0</v>
      </c>
      <c r="M159" s="100">
        <v>0</v>
      </c>
      <c r="N159" s="100">
        <v>0</v>
      </c>
      <c r="O159" s="100">
        <v>0</v>
      </c>
      <c r="P159" s="100">
        <v>0</v>
      </c>
      <c r="Q159" s="100">
        <v>0</v>
      </c>
      <c r="R159" s="100">
        <v>0</v>
      </c>
      <c r="S159" s="100">
        <v>0</v>
      </c>
      <c r="T159" s="100">
        <v>0</v>
      </c>
      <c r="U159" s="100">
        <v>0</v>
      </c>
      <c r="V159" s="100">
        <v>0</v>
      </c>
      <c r="W159" s="100"/>
      <c r="X159" s="13">
        <v>0</v>
      </c>
      <c r="Y159" s="13">
        <v>0</v>
      </c>
      <c r="Z159" s="82" t="s">
        <v>247</v>
      </c>
      <c r="AA159" s="82" t="s">
        <v>248</v>
      </c>
      <c r="AB159" s="13">
        <v>0</v>
      </c>
      <c r="AC159" s="13">
        <v>0</v>
      </c>
      <c r="AD159" s="13"/>
      <c r="AE159" s="100">
        <v>0</v>
      </c>
      <c r="AF159" s="100">
        <v>0</v>
      </c>
      <c r="AG159" s="100">
        <v>0</v>
      </c>
      <c r="AH159" s="100">
        <v>0</v>
      </c>
      <c r="AI159" s="100">
        <v>0</v>
      </c>
      <c r="AJ159" s="100">
        <v>0</v>
      </c>
      <c r="AK159" s="100">
        <v>0</v>
      </c>
      <c r="AL159" s="100">
        <v>0</v>
      </c>
      <c r="AM159" s="100">
        <f>+SUM(AE159:AL159)</f>
        <v>0</v>
      </c>
      <c r="AN159" s="100">
        <v>0</v>
      </c>
      <c r="AO159" s="100">
        <v>0</v>
      </c>
      <c r="AP159" s="100">
        <v>0</v>
      </c>
      <c r="AQ159" s="100">
        <v>0</v>
      </c>
      <c r="AR159" s="100"/>
      <c r="AS159" s="100">
        <f t="shared" ref="AS159" si="166">+SUM(AN159:AQ159)</f>
        <v>0</v>
      </c>
      <c r="AT159" s="100">
        <v>0</v>
      </c>
      <c r="AU159" s="100">
        <v>0</v>
      </c>
      <c r="AV159" s="100">
        <f>+AU159+AT159+AS159+AM159+AD159</f>
        <v>0</v>
      </c>
      <c r="AW159" s="100">
        <v>0</v>
      </c>
      <c r="AX159" s="100"/>
      <c r="AY159" s="100">
        <f>+AV159+AW159+AX159</f>
        <v>0</v>
      </c>
      <c r="AZ159" s="172"/>
      <c r="BA159" s="15"/>
      <c r="BB159" s="95"/>
    </row>
    <row r="160" spans="1:54" x14ac:dyDescent="0.25">
      <c r="A160" s="166"/>
      <c r="B160" s="100"/>
      <c r="C160" s="100"/>
      <c r="D160" s="100"/>
      <c r="E160" s="100"/>
      <c r="F160" s="100"/>
      <c r="G160" s="100"/>
      <c r="H160" s="100"/>
      <c r="I160" s="100">
        <f t="shared" si="158"/>
        <v>0</v>
      </c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2"/>
      <c r="Y160" s="12"/>
      <c r="Z160" s="79"/>
      <c r="AA160" s="79"/>
      <c r="AB160" s="12"/>
      <c r="AC160" s="12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72"/>
      <c r="BA160" s="15"/>
      <c r="BB160" s="95"/>
    </row>
    <row r="161" spans="1:59" x14ac:dyDescent="0.25">
      <c r="A161" s="166"/>
      <c r="B161" s="100">
        <f>+C161+D161+E161</f>
        <v>2097022.2654821747</v>
      </c>
      <c r="C161" s="100"/>
      <c r="D161" s="100">
        <f>+D162+D163+D164</f>
        <v>333037.72006089281</v>
      </c>
      <c r="E161" s="100">
        <f>+F161+G161+H161+N161+W161</f>
        <v>1763984.5454212818</v>
      </c>
      <c r="F161" s="100">
        <f>+F162+F163+F164</f>
        <v>869.92416583277372</v>
      </c>
      <c r="G161" s="100">
        <f>+G162+G163+G164</f>
        <v>-13902.225550506648</v>
      </c>
      <c r="H161" s="100">
        <f t="shared" ref="H161:H164" si="167">+SUM(J161:M161)</f>
        <v>395717.91903946467</v>
      </c>
      <c r="I161" s="100">
        <f t="shared" si="158"/>
        <v>236649.47331997965</v>
      </c>
      <c r="J161" s="100">
        <f t="shared" ref="J161:M161" si="168">+J162+J163+J164</f>
        <v>144050.15277759204</v>
      </c>
      <c r="K161" s="100">
        <f t="shared" si="168"/>
        <v>92599.320542387606</v>
      </c>
      <c r="L161" s="100">
        <f t="shared" si="168"/>
        <v>-4056.9625579699905</v>
      </c>
      <c r="M161" s="100">
        <f t="shared" si="168"/>
        <v>163125.40827745499</v>
      </c>
      <c r="N161" s="100">
        <f>+SUM(O161:V161)</f>
        <v>-134617.38841744044</v>
      </c>
      <c r="O161" s="100">
        <f t="shared" ref="O161:V161" si="169">+O162+O163+O164</f>
        <v>2258.0275231371261</v>
      </c>
      <c r="P161" s="100">
        <f t="shared" si="169"/>
        <v>-9804.1225141630766</v>
      </c>
      <c r="Q161" s="100">
        <f t="shared" si="169"/>
        <v>783.3712892962692</v>
      </c>
      <c r="R161" s="100">
        <f t="shared" si="169"/>
        <v>-6419.654007305413</v>
      </c>
      <c r="S161" s="100">
        <f t="shared" si="169"/>
        <v>1328.0978738219319</v>
      </c>
      <c r="T161" s="100">
        <f t="shared" si="169"/>
        <v>-38683.219080845338</v>
      </c>
      <c r="U161" s="100">
        <f t="shared" si="169"/>
        <v>56207.448787892143</v>
      </c>
      <c r="V161" s="100">
        <f t="shared" si="169"/>
        <v>-140287.33828927408</v>
      </c>
      <c r="W161" s="100">
        <f>+X161+Y161</f>
        <v>1515916.3161839314</v>
      </c>
      <c r="X161" s="12">
        <f>+X162+X163+X164</f>
        <v>1577373.6227368305</v>
      </c>
      <c r="Y161" s="12">
        <f>+Y162+Y163+Y164</f>
        <v>-61457.306552899092</v>
      </c>
      <c r="Z161" s="79" t="s">
        <v>249</v>
      </c>
      <c r="AA161" s="79" t="s">
        <v>250</v>
      </c>
      <c r="AB161" s="12">
        <f>+AB162+AB163+AB164</f>
        <v>-113246.36752113496</v>
      </c>
      <c r="AC161" s="12">
        <f>+AC162+AC163+AC164</f>
        <v>846173.99474874965</v>
      </c>
      <c r="AD161" s="13">
        <f>+AB161+AC161</f>
        <v>732927.62722761463</v>
      </c>
      <c r="AE161" s="100">
        <f t="shared" ref="AE161:AL161" si="170">+AE162+AE163+AE164</f>
        <v>37388.215349878024</v>
      </c>
      <c r="AF161" s="100">
        <f t="shared" si="170"/>
        <v>-2119.2747197431563</v>
      </c>
      <c r="AG161" s="100">
        <f t="shared" si="170"/>
        <v>-72.094040545157441</v>
      </c>
      <c r="AH161" s="100">
        <f t="shared" si="170"/>
        <v>11571.535905563433</v>
      </c>
      <c r="AI161" s="100">
        <f t="shared" si="170"/>
        <v>3163.3288253476708</v>
      </c>
      <c r="AJ161" s="100">
        <f t="shared" si="170"/>
        <v>-3399.4624114390685</v>
      </c>
      <c r="AK161" s="100">
        <f t="shared" si="170"/>
        <v>71937.109031928805</v>
      </c>
      <c r="AL161" s="100">
        <f t="shared" si="170"/>
        <v>10276.25548026001</v>
      </c>
      <c r="AM161" s="100">
        <f>+SUM(AE161:AL161)</f>
        <v>128745.61342125056</v>
      </c>
      <c r="AN161" s="100">
        <f t="shared" ref="AN161:AQ161" si="171">+AN162+AN163+AN164</f>
        <v>-110811.70366603008</v>
      </c>
      <c r="AO161" s="100">
        <f t="shared" si="171"/>
        <v>42.736696648078578</v>
      </c>
      <c r="AP161" s="100">
        <f t="shared" si="171"/>
        <v>-6466.7610941399525</v>
      </c>
      <c r="AQ161" s="100">
        <f t="shared" si="171"/>
        <v>281470.3685053658</v>
      </c>
      <c r="AR161" s="100">
        <f t="shared" ref="AR161:AR164" si="172">+AQ161+AP161</f>
        <v>275003.60741122585</v>
      </c>
      <c r="AS161" s="100">
        <f t="shared" ref="AS161:AS164" si="173">+AR161+AO161+AN161</f>
        <v>164234.64044184383</v>
      </c>
      <c r="AT161" s="100">
        <f>+AT162+AT163+AT164</f>
        <v>912348.33045811334</v>
      </c>
      <c r="AU161" s="100">
        <f>+AU162+AU163+AU164</f>
        <v>2497.4622989765985</v>
      </c>
      <c r="AV161" s="100">
        <f>+AU161+AT161+AS161+AM161+AD161</f>
        <v>1940753.673847799</v>
      </c>
      <c r="AW161" s="100">
        <f>+AW162+AW163+AW164</f>
        <v>156268.59163431477</v>
      </c>
      <c r="AX161" s="100"/>
      <c r="AY161" s="100">
        <f>+AV161+AW161+AX161</f>
        <v>2097022.2654821137</v>
      </c>
      <c r="AZ161" s="172"/>
      <c r="BA161" s="15"/>
      <c r="BB161" s="95"/>
    </row>
    <row r="162" spans="1:59" x14ac:dyDescent="0.25">
      <c r="A162" s="166"/>
      <c r="B162" s="100">
        <f>+C162+D162+E162</f>
        <v>1282706.0844134595</v>
      </c>
      <c r="C162" s="100"/>
      <c r="D162" s="100">
        <v>313951.26251926855</v>
      </c>
      <c r="E162" s="100">
        <f>+F162+G162+H162+N162+W162</f>
        <v>968754.82189419086</v>
      </c>
      <c r="F162" s="100">
        <v>-2631.3686608006878</v>
      </c>
      <c r="G162" s="100">
        <v>-873.27352382769118</v>
      </c>
      <c r="H162" s="100">
        <f t="shared" si="167"/>
        <v>11186.89743419868</v>
      </c>
      <c r="I162" s="100">
        <f t="shared" si="158"/>
        <v>14648.240152208682</v>
      </c>
      <c r="J162" s="100">
        <v>3574.1805603057201</v>
      </c>
      <c r="K162" s="100">
        <v>11074.059591902962</v>
      </c>
      <c r="L162" s="100">
        <v>0</v>
      </c>
      <c r="M162" s="100">
        <v>-3461.3427180100025</v>
      </c>
      <c r="N162" s="100">
        <f>+SUM(O162:V162)</f>
        <v>7.4429351570870494E-13</v>
      </c>
      <c r="O162" s="100">
        <v>0</v>
      </c>
      <c r="P162" s="100">
        <v>3.1263880373444408E-13</v>
      </c>
      <c r="Q162" s="100">
        <v>0</v>
      </c>
      <c r="R162" s="100">
        <v>0</v>
      </c>
      <c r="S162" s="100">
        <v>-2.2737367544323206E-13</v>
      </c>
      <c r="T162" s="100">
        <v>6.4481753270229092E-13</v>
      </c>
      <c r="U162" s="100">
        <v>0</v>
      </c>
      <c r="V162" s="100">
        <v>1.4210854715202004E-14</v>
      </c>
      <c r="W162" s="100">
        <f>+X162+Y162</f>
        <v>961072.5666446205</v>
      </c>
      <c r="X162" s="13">
        <v>1073503.3251774658</v>
      </c>
      <c r="Y162" s="13">
        <v>-112430.75853284527</v>
      </c>
      <c r="Z162" s="82" t="s">
        <v>251</v>
      </c>
      <c r="AA162" s="82" t="s">
        <v>252</v>
      </c>
      <c r="AB162" s="13">
        <v>-126054.32433800839</v>
      </c>
      <c r="AC162" s="13">
        <v>495931.78813762625</v>
      </c>
      <c r="AD162" s="13">
        <f>+AB162+AC162</f>
        <v>369877.46379961784</v>
      </c>
      <c r="AE162" s="100">
        <v>-4378.8055399740697</v>
      </c>
      <c r="AF162" s="100">
        <v>0</v>
      </c>
      <c r="AG162" s="100">
        <v>-372.18899581015739</v>
      </c>
      <c r="AH162" s="100">
        <v>7094.1222776001296</v>
      </c>
      <c r="AI162" s="100">
        <v>0</v>
      </c>
      <c r="AJ162" s="100">
        <v>0</v>
      </c>
      <c r="AK162" s="100">
        <v>413.89795991072759</v>
      </c>
      <c r="AL162" s="100">
        <v>0</v>
      </c>
      <c r="AM162" s="100">
        <f>+SUM(AE162:AL162)</f>
        <v>2757.0257017266299</v>
      </c>
      <c r="AN162" s="100">
        <v>6752.3209978999985</v>
      </c>
      <c r="AO162" s="100">
        <v>134.61189921418722</v>
      </c>
      <c r="AP162" s="100">
        <v>3488.966651753</v>
      </c>
      <c r="AQ162" s="100">
        <v>-28699.655122708857</v>
      </c>
      <c r="AR162" s="100">
        <f t="shared" si="172"/>
        <v>-25210.688470955858</v>
      </c>
      <c r="AS162" s="100">
        <f t="shared" si="173"/>
        <v>-18323.755573841674</v>
      </c>
      <c r="AT162" s="100">
        <v>775340.44738758029</v>
      </c>
      <c r="AU162" s="100">
        <v>694.17066645791897</v>
      </c>
      <c r="AV162" s="100">
        <f>+AU162+AT162+AS162+AM162+AD162</f>
        <v>1130345.3519815411</v>
      </c>
      <c r="AW162" s="100">
        <v>152360.73243191827</v>
      </c>
      <c r="AX162" s="106"/>
      <c r="AY162" s="100">
        <f>+AV162+AW162+AX162</f>
        <v>1282706.0844134595</v>
      </c>
      <c r="AZ162" s="172"/>
      <c r="BA162" s="15"/>
      <c r="BB162" s="95"/>
    </row>
    <row r="163" spans="1:59" x14ac:dyDescent="0.25">
      <c r="A163" s="166"/>
      <c r="B163" s="100">
        <f>+C163+D163+E163</f>
        <v>276743.20843546255</v>
      </c>
      <c r="C163" s="100"/>
      <c r="D163" s="100">
        <v>0</v>
      </c>
      <c r="E163" s="100">
        <f>+F163+G163+H163+N163+W163</f>
        <v>276743.20843546255</v>
      </c>
      <c r="F163" s="100">
        <v>0</v>
      </c>
      <c r="G163" s="100">
        <v>0</v>
      </c>
      <c r="H163" s="100">
        <f t="shared" si="167"/>
        <v>111501.46589341824</v>
      </c>
      <c r="I163" s="100">
        <f t="shared" si="158"/>
        <v>112046.10346028823</v>
      </c>
      <c r="J163" s="100">
        <v>112025.32726955783</v>
      </c>
      <c r="K163" s="100">
        <v>20.776190730395292</v>
      </c>
      <c r="L163" s="100">
        <v>-544.63756686999</v>
      </c>
      <c r="M163" s="100">
        <v>0</v>
      </c>
      <c r="N163" s="100">
        <f>+SUM(O163:V163)</f>
        <v>15062.44065172405</v>
      </c>
      <c r="O163" s="100">
        <v>0</v>
      </c>
      <c r="P163" s="100">
        <v>5457.7309421599984</v>
      </c>
      <c r="Q163" s="100">
        <v>0</v>
      </c>
      <c r="R163" s="100">
        <v>-21.396698686630188</v>
      </c>
      <c r="S163" s="100">
        <v>-847.4505401900002</v>
      </c>
      <c r="T163" s="100">
        <v>2268.9573582789026</v>
      </c>
      <c r="U163" s="100">
        <v>-236.1337244836796</v>
      </c>
      <c r="V163" s="100">
        <v>8440.7333146454584</v>
      </c>
      <c r="W163" s="100">
        <f>+X163+Y163</f>
        <v>150179.30189032023</v>
      </c>
      <c r="X163" s="13">
        <v>150200.03328676999</v>
      </c>
      <c r="Y163" s="13">
        <v>-20.731396449758677</v>
      </c>
      <c r="Z163" s="82" t="s">
        <v>253</v>
      </c>
      <c r="AA163" s="82" t="s">
        <v>254</v>
      </c>
      <c r="AB163" s="13">
        <v>2050.4154937125431</v>
      </c>
      <c r="AC163" s="13">
        <v>107574.82248019424</v>
      </c>
      <c r="AD163" s="13">
        <f>+AB163+AC163</f>
        <v>109625.23797390678</v>
      </c>
      <c r="AE163" s="100">
        <v>-8928.4824411429963</v>
      </c>
      <c r="AF163" s="100">
        <v>588.70985801770689</v>
      </c>
      <c r="AG163" s="100">
        <v>-3989.932725727811</v>
      </c>
      <c r="AH163" s="100">
        <v>1639.5901057373496</v>
      </c>
      <c r="AI163" s="100">
        <v>248.67154968382729</v>
      </c>
      <c r="AJ163" s="100">
        <v>0.39547860027841764</v>
      </c>
      <c r="AK163" s="100">
        <v>12831.353301357762</v>
      </c>
      <c r="AL163" s="100">
        <v>-791.39969784000004</v>
      </c>
      <c r="AM163" s="100">
        <f>+SUM(AE163:AL163)</f>
        <v>1598.9054286861165</v>
      </c>
      <c r="AN163" s="100">
        <v>-135.13064193000042</v>
      </c>
      <c r="AO163" s="100">
        <v>288.43162989000001</v>
      </c>
      <c r="AP163" s="100">
        <v>70.102646424999989</v>
      </c>
      <c r="AQ163" s="100">
        <v>96974.087102884689</v>
      </c>
      <c r="AR163" s="100">
        <f t="shared" si="172"/>
        <v>97044.189749309691</v>
      </c>
      <c r="AS163" s="100">
        <f t="shared" si="173"/>
        <v>97197.490737269691</v>
      </c>
      <c r="AT163" s="100">
        <v>68321.574295600003</v>
      </c>
      <c r="AU163" s="100">
        <v>0</v>
      </c>
      <c r="AV163" s="100">
        <f>+AU163+AT163+AS163+AM163+AD163</f>
        <v>276743.20843546261</v>
      </c>
      <c r="AW163" s="100">
        <v>0</v>
      </c>
      <c r="AX163" s="100"/>
      <c r="AY163" s="100">
        <f>+AV163+AW163+AX163</f>
        <v>276743.20843546261</v>
      </c>
      <c r="AZ163" s="172"/>
      <c r="BA163" s="15"/>
      <c r="BB163" s="95"/>
    </row>
    <row r="164" spans="1:59" x14ac:dyDescent="0.25">
      <c r="A164" s="166"/>
      <c r="B164" s="100">
        <f>+C164+D164+E164</f>
        <v>537572.9726332525</v>
      </c>
      <c r="C164" s="100"/>
      <c r="D164" s="100">
        <v>19086.457541624233</v>
      </c>
      <c r="E164" s="100">
        <f>+F164+G164+H164+N164+W164</f>
        <v>518486.51509162824</v>
      </c>
      <c r="F164" s="100">
        <v>3501.2928266334616</v>
      </c>
      <c r="G164" s="100">
        <v>-13028.952026678957</v>
      </c>
      <c r="H164" s="100">
        <f t="shared" si="167"/>
        <v>273029.55571184773</v>
      </c>
      <c r="I164" s="100">
        <f t="shared" si="158"/>
        <v>109955.12970748275</v>
      </c>
      <c r="J164" s="100">
        <v>28450.644947728491</v>
      </c>
      <c r="K164" s="100">
        <v>81504.484759754254</v>
      </c>
      <c r="L164" s="100">
        <v>-3512.3249911000003</v>
      </c>
      <c r="M164" s="100">
        <v>166586.750995465</v>
      </c>
      <c r="N164" s="100">
        <f>+SUM(O164:V164)</f>
        <v>-149679.82906916447</v>
      </c>
      <c r="O164" s="100">
        <v>2258.0275231371261</v>
      </c>
      <c r="P164" s="100">
        <v>-15261.853456323075</v>
      </c>
      <c r="Q164" s="100">
        <v>783.3712892962692</v>
      </c>
      <c r="R164" s="100">
        <v>-6398.2573086187831</v>
      </c>
      <c r="S164" s="100">
        <v>2175.5484140119324</v>
      </c>
      <c r="T164" s="100">
        <v>-40952.17643912424</v>
      </c>
      <c r="U164" s="100">
        <v>56443.582512375826</v>
      </c>
      <c r="V164" s="100">
        <v>-148728.07160391952</v>
      </c>
      <c r="W164" s="100">
        <f>+X164+Y164</f>
        <v>404664.44764899049</v>
      </c>
      <c r="X164" s="13">
        <v>353670.26427259453</v>
      </c>
      <c r="Y164" s="13">
        <v>50994.183376395937</v>
      </c>
      <c r="Z164" s="82" t="s">
        <v>255</v>
      </c>
      <c r="AA164" s="82" t="s">
        <v>256</v>
      </c>
      <c r="AB164" s="13">
        <v>10757.541323160889</v>
      </c>
      <c r="AC164" s="13">
        <v>242667.38413092916</v>
      </c>
      <c r="AD164" s="13">
        <f>+AB164+AC164</f>
        <v>253424.92545409006</v>
      </c>
      <c r="AE164" s="100">
        <v>50695.503330995089</v>
      </c>
      <c r="AF164" s="100">
        <v>-2707.984577760863</v>
      </c>
      <c r="AG164" s="100">
        <v>4290.0276809928109</v>
      </c>
      <c r="AH164" s="100">
        <v>2837.8235222259536</v>
      </c>
      <c r="AI164" s="100">
        <v>2914.6572756638434</v>
      </c>
      <c r="AJ164" s="100">
        <v>-3399.8578900393468</v>
      </c>
      <c r="AK164" s="100">
        <v>58691.85777066031</v>
      </c>
      <c r="AL164" s="100">
        <v>11067.655178100009</v>
      </c>
      <c r="AM164" s="100">
        <f>+SUM(AE164:AL164)</f>
        <v>124389.68229083781</v>
      </c>
      <c r="AN164" s="100">
        <v>-117428.89402200008</v>
      </c>
      <c r="AO164" s="100">
        <v>-380.30683245610862</v>
      </c>
      <c r="AP164" s="100">
        <v>-10025.830392317952</v>
      </c>
      <c r="AQ164" s="100">
        <v>213195.93652518993</v>
      </c>
      <c r="AR164" s="100">
        <f t="shared" si="172"/>
        <v>203170.10613287197</v>
      </c>
      <c r="AS164" s="100">
        <f t="shared" si="173"/>
        <v>85360.905278415768</v>
      </c>
      <c r="AT164" s="100">
        <v>68686.308774933117</v>
      </c>
      <c r="AU164" s="100">
        <v>1803.2916325186798</v>
      </c>
      <c r="AV164" s="100">
        <f>+AU164+AT164+AS164+AM164+AD164</f>
        <v>533665.11343079549</v>
      </c>
      <c r="AW164" s="100">
        <v>3907.8592023964929</v>
      </c>
      <c r="AX164" s="100"/>
      <c r="AY164" s="100">
        <f>+AV164+AW164+AX164</f>
        <v>537572.97263319197</v>
      </c>
      <c r="AZ164" s="172"/>
      <c r="BA164" s="15"/>
      <c r="BB164" s="95"/>
    </row>
    <row r="165" spans="1:59" x14ac:dyDescent="0.25">
      <c r="A165" s="166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2"/>
      <c r="Y165" s="12"/>
      <c r="Z165" s="84"/>
      <c r="AA165" s="84"/>
      <c r="AB165" s="12"/>
      <c r="AC165" s="12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72"/>
      <c r="BA165" s="15"/>
      <c r="BB165" s="95"/>
    </row>
    <row r="166" spans="1:59" s="3" customFormat="1" x14ac:dyDescent="0.25">
      <c r="A166" s="167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8"/>
      <c r="Y166" s="18"/>
      <c r="Z166" s="85"/>
      <c r="AA166" s="85"/>
      <c r="AB166" s="29"/>
      <c r="AC166" s="29"/>
      <c r="AD166" s="107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73"/>
      <c r="BA166" s="15"/>
      <c r="BB166" s="2"/>
      <c r="BC166" s="2"/>
      <c r="BE166" s="28"/>
      <c r="BF166" s="28"/>
      <c r="BG166" s="28"/>
    </row>
    <row r="167" spans="1:59" s="3" customFormat="1" x14ac:dyDescent="0.25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BB167" s="2"/>
      <c r="BC167" s="2"/>
    </row>
    <row r="168" spans="1:59" s="3" customFormat="1" x14ac:dyDescent="0.25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BB168" s="2"/>
      <c r="BC168" s="2"/>
    </row>
    <row r="169" spans="1:59" s="3" customFormat="1" x14ac:dyDescent="0.25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BB169" s="2"/>
      <c r="BC169" s="2"/>
    </row>
    <row r="170" spans="1:59" s="3" customFormat="1" x14ac:dyDescent="0.25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BB170" s="2"/>
      <c r="BC170" s="2"/>
    </row>
    <row r="171" spans="1:59" s="3" customFormat="1" x14ac:dyDescent="0.25">
      <c r="BB171" s="2"/>
      <c r="BC171" s="2"/>
    </row>
    <row r="172" spans="1:59" s="3" customFormat="1" x14ac:dyDescent="0.25">
      <c r="BB172" s="2"/>
      <c r="BC172" s="2"/>
    </row>
    <row r="173" spans="1:59" s="3" customFormat="1" x14ac:dyDescent="0.25">
      <c r="BB173" s="2"/>
      <c r="BC173" s="2"/>
    </row>
    <row r="174" spans="1:59" s="3" customFormat="1" x14ac:dyDescent="0.25">
      <c r="E174" s="89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BB174" s="2"/>
      <c r="BC174" s="2"/>
    </row>
    <row r="175" spans="1:59" s="3" customFormat="1" x14ac:dyDescent="0.25">
      <c r="E175" s="89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R175" s="90"/>
      <c r="AS175" s="90"/>
      <c r="AT175" s="90"/>
      <c r="AU175" s="90"/>
      <c r="AV175" s="90"/>
      <c r="BB175" s="2"/>
      <c r="BC175" s="2"/>
    </row>
    <row r="176" spans="1:59" s="3" customFormat="1" x14ac:dyDescent="0.25">
      <c r="BB176" s="2"/>
      <c r="BC176" s="2"/>
    </row>
    <row r="177" spans="2:55" s="3" customFormat="1" x14ac:dyDescent="0.25">
      <c r="E177" s="89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BB177" s="2"/>
      <c r="BC177" s="2"/>
    </row>
    <row r="178" spans="2:55" s="3" customFormat="1" x14ac:dyDescent="0.25"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R178" s="90"/>
      <c r="AS178" s="90"/>
      <c r="AT178" s="90"/>
      <c r="AU178" s="90"/>
      <c r="AV178" s="90"/>
      <c r="BB178" s="2"/>
      <c r="BC178" s="2"/>
    </row>
    <row r="179" spans="2:55" s="3" customFormat="1" x14ac:dyDescent="0.25">
      <c r="D179" s="89"/>
      <c r="E179" s="91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R179" s="90"/>
      <c r="AS179" s="90"/>
      <c r="AT179" s="90"/>
      <c r="AU179" s="90"/>
      <c r="AV179" s="90"/>
      <c r="BB179" s="2"/>
      <c r="BC179" s="2"/>
    </row>
    <row r="180" spans="2:55" s="3" customFormat="1" x14ac:dyDescent="0.25"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R180" s="90"/>
      <c r="AS180" s="90"/>
      <c r="AT180" s="90"/>
      <c r="AU180" s="90"/>
      <c r="AV180" s="90"/>
      <c r="BB180" s="2"/>
      <c r="BC180" s="2"/>
    </row>
    <row r="181" spans="2:55" s="3" customFormat="1" x14ac:dyDescent="0.25">
      <c r="B181" s="12"/>
      <c r="C181" s="12"/>
      <c r="D181" s="89"/>
      <c r="E181" s="89"/>
      <c r="F181" s="90"/>
      <c r="G181" s="90"/>
      <c r="H181" s="89"/>
      <c r="I181" s="90"/>
      <c r="J181" s="90"/>
      <c r="K181" s="90"/>
      <c r="L181" s="90"/>
      <c r="M181" s="90"/>
      <c r="N181" s="93"/>
      <c r="O181" s="90"/>
      <c r="P181" s="90"/>
      <c r="Q181" s="90"/>
      <c r="R181" s="90"/>
      <c r="S181" s="90"/>
      <c r="T181" s="90"/>
      <c r="U181" s="90"/>
      <c r="V181" s="90"/>
      <c r="W181" s="90"/>
      <c r="BB181" s="2"/>
      <c r="BC181" s="2"/>
    </row>
    <row r="182" spans="2:55" s="3" customFormat="1" x14ac:dyDescent="0.25"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R182" s="90"/>
      <c r="AS182" s="90"/>
      <c r="AT182" s="90"/>
      <c r="AU182" s="90"/>
      <c r="AV182" s="90"/>
      <c r="BB182" s="2"/>
      <c r="BC182" s="2"/>
    </row>
    <row r="183" spans="2:55" s="3" customFormat="1" x14ac:dyDescent="0.25">
      <c r="B183" s="12"/>
      <c r="C183" s="12"/>
      <c r="D183" s="89"/>
      <c r="E183" s="91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BB183" s="2"/>
      <c r="BC183" s="2"/>
    </row>
    <row r="184" spans="2:55" s="3" customFormat="1" x14ac:dyDescent="0.25">
      <c r="B184" s="12"/>
      <c r="C184" s="12"/>
      <c r="D184" s="89"/>
      <c r="E184" s="91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R184" s="90"/>
      <c r="AS184" s="90"/>
      <c r="AT184" s="90"/>
      <c r="AU184" s="90"/>
      <c r="AV184" s="90"/>
      <c r="BB184" s="2"/>
      <c r="BC184" s="2"/>
    </row>
    <row r="185" spans="2:55" s="3" customFormat="1" x14ac:dyDescent="0.25">
      <c r="B185" s="12"/>
      <c r="C185" s="12"/>
      <c r="D185" s="89"/>
      <c r="E185" s="91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BB185" s="2"/>
      <c r="BC185" s="2"/>
    </row>
    <row r="186" spans="2:55" s="3" customFormat="1" x14ac:dyDescent="0.25">
      <c r="B186" s="12"/>
      <c r="C186" s="12"/>
      <c r="D186" s="89"/>
      <c r="E186" s="92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BB186" s="2"/>
      <c r="BC186" s="2"/>
    </row>
    <row r="187" spans="2:55" s="3" customFormat="1" x14ac:dyDescent="0.25">
      <c r="BB187" s="2"/>
      <c r="BC187" s="2"/>
    </row>
    <row r="188" spans="2:55" s="3" customFormat="1" x14ac:dyDescent="0.25">
      <c r="B188" s="12"/>
      <c r="C188" s="12"/>
      <c r="D188" s="89"/>
      <c r="E188" s="91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BB188" s="2"/>
      <c r="BC188" s="2"/>
    </row>
    <row r="189" spans="2:55" s="3" customFormat="1" x14ac:dyDescent="0.25">
      <c r="BB189" s="2"/>
      <c r="BC189" s="2"/>
    </row>
  </sheetData>
  <sheetProtection formatCells="0" formatColumns="0" formatRows="0" insertColumns="0" insertRows="0" insertHyperlinks="0" deleteColumns="0" deleteRows="0" sort="0" autoFilter="0" pivotTables="0"/>
  <mergeCells count="130">
    <mergeCell ref="A119:A166"/>
    <mergeCell ref="AZ119:AZ166"/>
    <mergeCell ref="A107:A118"/>
    <mergeCell ref="AV103:AV106"/>
    <mergeCell ref="AP103:AP106"/>
    <mergeCell ref="AQ103:AQ106"/>
    <mergeCell ref="AR103:AR106"/>
    <mergeCell ref="AS103:AS106"/>
    <mergeCell ref="AT103:AT106"/>
    <mergeCell ref="AU103:AU106"/>
    <mergeCell ref="AJ103:AJ106"/>
    <mergeCell ref="AK103:AK106"/>
    <mergeCell ref="AL103:AL106"/>
    <mergeCell ref="AM103:AM106"/>
    <mergeCell ref="AN103:AN106"/>
    <mergeCell ref="AO103:AO106"/>
    <mergeCell ref="AD103:AD106"/>
    <mergeCell ref="A102:A106"/>
    <mergeCell ref="B102:B106"/>
    <mergeCell ref="C102:C106"/>
    <mergeCell ref="Z102:Z106"/>
    <mergeCell ref="AA102:AA106"/>
    <mergeCell ref="Y103:Y106"/>
    <mergeCell ref="AB103:AB106"/>
    <mergeCell ref="D103:D106"/>
    <mergeCell ref="F103:F106"/>
    <mergeCell ref="AE103:AE106"/>
    <mergeCell ref="P103:P106"/>
    <mergeCell ref="Q103:Q106"/>
    <mergeCell ref="R103:R106"/>
    <mergeCell ref="S103:S106"/>
    <mergeCell ref="T103:T106"/>
    <mergeCell ref="U103:U106"/>
    <mergeCell ref="AF103:AF106"/>
    <mergeCell ref="AG103:AG106"/>
    <mergeCell ref="AH103:AH106"/>
    <mergeCell ref="AI103:AI106"/>
    <mergeCell ref="AY102:AY106"/>
    <mergeCell ref="AZ102:AZ106"/>
    <mergeCell ref="E103:E106"/>
    <mergeCell ref="G103:G106"/>
    <mergeCell ref="H103:H106"/>
    <mergeCell ref="I103:I106"/>
    <mergeCell ref="J103:J106"/>
    <mergeCell ref="K103:K106"/>
    <mergeCell ref="V103:V106"/>
    <mergeCell ref="AX102:AX106"/>
    <mergeCell ref="L103:L106"/>
    <mergeCell ref="M103:M106"/>
    <mergeCell ref="N103:N106"/>
    <mergeCell ref="O103:O106"/>
    <mergeCell ref="W103:W106"/>
    <mergeCell ref="X103:X106"/>
    <mergeCell ref="AW103:AW106"/>
    <mergeCell ref="AC103:AC106"/>
    <mergeCell ref="A74:A82"/>
    <mergeCell ref="A93:AZ93"/>
    <mergeCell ref="A94:AZ94"/>
    <mergeCell ref="A95:AZ95"/>
    <mergeCell ref="A96:AZ96"/>
    <mergeCell ref="A12:A26"/>
    <mergeCell ref="A27:A37"/>
    <mergeCell ref="A38:A54"/>
    <mergeCell ref="AZ27:AZ37"/>
    <mergeCell ref="AZ12:AZ26"/>
    <mergeCell ref="AZ38:AZ54"/>
    <mergeCell ref="A70:A73"/>
    <mergeCell ref="AZ55:AZ69"/>
    <mergeCell ref="AZ70:AZ73"/>
    <mergeCell ref="AZ74:AZ82"/>
    <mergeCell ref="A83:A90"/>
    <mergeCell ref="AZ83:AZ90"/>
    <mergeCell ref="A55:A69"/>
    <mergeCell ref="AR8:AR11"/>
    <mergeCell ref="AS8:AS11"/>
    <mergeCell ref="AT8:AT11"/>
    <mergeCell ref="AU8:AU11"/>
    <mergeCell ref="AV8:AV11"/>
    <mergeCell ref="AW8:AW11"/>
    <mergeCell ref="AL8:AL11"/>
    <mergeCell ref="AM8:AM11"/>
    <mergeCell ref="AN8:AN11"/>
    <mergeCell ref="AO8:AO11"/>
    <mergeCell ref="AP8:AP11"/>
    <mergeCell ref="AQ8:AQ11"/>
    <mergeCell ref="AF8:AF11"/>
    <mergeCell ref="AG8:AG11"/>
    <mergeCell ref="AH8:AH11"/>
    <mergeCell ref="AI8:AI11"/>
    <mergeCell ref="AJ8:AJ11"/>
    <mergeCell ref="AK8:AK11"/>
    <mergeCell ref="X8:X11"/>
    <mergeCell ref="Y8:Y11"/>
    <mergeCell ref="AB8:AB11"/>
    <mergeCell ref="AC8:AC11"/>
    <mergeCell ref="AD8:AD11"/>
    <mergeCell ref="AE8:AE11"/>
    <mergeCell ref="U8:U11"/>
    <mergeCell ref="V8:V11"/>
    <mergeCell ref="W8:W11"/>
    <mergeCell ref="L8:L11"/>
    <mergeCell ref="M8:M11"/>
    <mergeCell ref="N8:N11"/>
    <mergeCell ref="O8:O11"/>
    <mergeCell ref="P8:P11"/>
    <mergeCell ref="Q8:Q11"/>
    <mergeCell ref="AZ107:AZ118"/>
    <mergeCell ref="A1:AZ1"/>
    <mergeCell ref="A2:AZ2"/>
    <mergeCell ref="A3:AZ3"/>
    <mergeCell ref="A4:AZ4"/>
    <mergeCell ref="A7:A11"/>
    <mergeCell ref="B7:B11"/>
    <mergeCell ref="C7:C11"/>
    <mergeCell ref="Z7:Z11"/>
    <mergeCell ref="AA7:AA11"/>
    <mergeCell ref="AX7:AX11"/>
    <mergeCell ref="AY7:AY11"/>
    <mergeCell ref="AZ7:AZ11"/>
    <mergeCell ref="D8:D11"/>
    <mergeCell ref="E8:E11"/>
    <mergeCell ref="F8:F11"/>
    <mergeCell ref="G8:G11"/>
    <mergeCell ref="H8:H11"/>
    <mergeCell ref="I8:I11"/>
    <mergeCell ref="J8:J11"/>
    <mergeCell ref="K8:K11"/>
    <mergeCell ref="R8:R11"/>
    <mergeCell ref="S8:S11"/>
    <mergeCell ref="T8:T11"/>
  </mergeCells>
  <conditionalFormatting sqref="AC107:AD107 AC109:AD113 AC117:AD117 AC119:AD119 AC123:AD132 AC136:AD136 AC140:AD140 AC148:AD148 AC156:AD156 AC160:AD160 X160:Y161 X156:Y157 X148:Y149 X145:Y145 X140:Y142 X136:Y137 X132:Y133 X127:Y127 X122:Y123 X119:Y120 X114:Y117 X107:Y109 AC133 AC137 AC141:AC142 AC149 AC157 AC161 AB165:AD166 X165:Y166 B107:W166 AE107:AY166 AB12:AX26 AC84:AY86 AB53:AB58 AB27:AC54 AC12:AY82 AC121:AD121 AD120 B12:Y86">
    <cfRule type="cellIs" dxfId="71" priority="74" operator="equal">
      <formula>0</formula>
    </cfRule>
  </conditionalFormatting>
  <conditionalFormatting sqref="AB107 AB109:AB113 AB117 AB119 AB123:AB132 AB136 AB140 AB148 AB156 AB160 AB121">
    <cfRule type="cellIs" dxfId="70" priority="73" operator="equal">
      <formula>0</formula>
    </cfRule>
  </conditionalFormatting>
  <conditionalFormatting sqref="AB18:AB21">
    <cfRule type="cellIs" dxfId="69" priority="72" operator="equal">
      <formula>0</formula>
    </cfRule>
  </conditionalFormatting>
  <conditionalFormatting sqref="AB24">
    <cfRule type="cellIs" dxfId="68" priority="71" operator="equal">
      <formula>0</formula>
    </cfRule>
  </conditionalFormatting>
  <conditionalFormatting sqref="AB47">
    <cfRule type="cellIs" dxfId="67" priority="69" operator="equal">
      <formula>0</formula>
    </cfRule>
  </conditionalFormatting>
  <conditionalFormatting sqref="AB48:AB52">
    <cfRule type="cellIs" dxfId="66" priority="68" operator="equal">
      <formula>0</formula>
    </cfRule>
  </conditionalFormatting>
  <conditionalFormatting sqref="AB60:AB61">
    <cfRule type="cellIs" dxfId="65" priority="67" operator="equal">
      <formula>0</formula>
    </cfRule>
  </conditionalFormatting>
  <conditionalFormatting sqref="AB59">
    <cfRule type="cellIs" dxfId="64" priority="66" operator="equal">
      <formula>0</formula>
    </cfRule>
  </conditionalFormatting>
  <conditionalFormatting sqref="AB62">
    <cfRule type="cellIs" dxfId="63" priority="65" operator="equal">
      <formula>0</formula>
    </cfRule>
  </conditionalFormatting>
  <conditionalFormatting sqref="AB63:AB67">
    <cfRule type="cellIs" dxfId="62" priority="64" operator="equal">
      <formula>0</formula>
    </cfRule>
  </conditionalFormatting>
  <conditionalFormatting sqref="X110:Y112">
    <cfRule type="cellIs" dxfId="61" priority="63" operator="equal">
      <formula>0</formula>
    </cfRule>
  </conditionalFormatting>
  <conditionalFormatting sqref="X113:Y113">
    <cfRule type="cellIs" dxfId="60" priority="62" operator="equal">
      <formula>0</formula>
    </cfRule>
  </conditionalFormatting>
  <conditionalFormatting sqref="X118:Y118">
    <cfRule type="cellIs" dxfId="59" priority="61" operator="equal">
      <formula>0</formula>
    </cfRule>
  </conditionalFormatting>
  <conditionalFormatting sqref="AC108:AD108">
    <cfRule type="cellIs" dxfId="58" priority="60" operator="equal">
      <formula>0</formula>
    </cfRule>
  </conditionalFormatting>
  <conditionalFormatting sqref="AC114:AD114">
    <cfRule type="cellIs" dxfId="57" priority="59" operator="equal">
      <formula>0</formula>
    </cfRule>
  </conditionalFormatting>
  <conditionalFormatting sqref="AB114">
    <cfRule type="cellIs" dxfId="56" priority="58" operator="equal">
      <formula>0</formula>
    </cfRule>
  </conditionalFormatting>
  <conditionalFormatting sqref="AC115">
    <cfRule type="cellIs" dxfId="55" priority="57" operator="equal">
      <formula>0</formula>
    </cfRule>
  </conditionalFormatting>
  <conditionalFormatting sqref="AC116">
    <cfRule type="cellIs" dxfId="54" priority="56" operator="equal">
      <formula>0</formula>
    </cfRule>
  </conditionalFormatting>
  <conditionalFormatting sqref="X121:Y121">
    <cfRule type="cellIs" dxfId="53" priority="55" operator="equal">
      <formula>0</formula>
    </cfRule>
  </conditionalFormatting>
  <conditionalFormatting sqref="X124:Y126">
    <cfRule type="cellIs" dxfId="52" priority="54" operator="equal">
      <formula>0</formula>
    </cfRule>
  </conditionalFormatting>
  <conditionalFormatting sqref="X128:Y130">
    <cfRule type="cellIs" dxfId="51" priority="53" operator="equal">
      <formula>0</formula>
    </cfRule>
  </conditionalFormatting>
  <conditionalFormatting sqref="X131:Y131">
    <cfRule type="cellIs" dxfId="50" priority="52" operator="equal">
      <formula>0</formula>
    </cfRule>
  </conditionalFormatting>
  <conditionalFormatting sqref="X134:Y134">
    <cfRule type="cellIs" dxfId="49" priority="51" operator="equal">
      <formula>0</formula>
    </cfRule>
  </conditionalFormatting>
  <conditionalFormatting sqref="X135:Y135">
    <cfRule type="cellIs" dxfId="48" priority="50" operator="equal">
      <formula>0</formula>
    </cfRule>
  </conditionalFormatting>
  <conditionalFormatting sqref="X138:Y138">
    <cfRule type="cellIs" dxfId="47" priority="49" operator="equal">
      <formula>0</formula>
    </cfRule>
  </conditionalFormatting>
  <conditionalFormatting sqref="X139:Y139">
    <cfRule type="cellIs" dxfId="46" priority="48" operator="equal">
      <formula>0</formula>
    </cfRule>
  </conditionalFormatting>
  <conditionalFormatting sqref="X143:Y144">
    <cfRule type="cellIs" dxfId="45" priority="47" operator="equal">
      <formula>0</formula>
    </cfRule>
  </conditionalFormatting>
  <conditionalFormatting sqref="X146:Y147">
    <cfRule type="cellIs" dxfId="44" priority="46" operator="equal">
      <formula>0</formula>
    </cfRule>
  </conditionalFormatting>
  <conditionalFormatting sqref="X150:Y155">
    <cfRule type="cellIs" dxfId="43" priority="45" operator="equal">
      <formula>0</formula>
    </cfRule>
  </conditionalFormatting>
  <conditionalFormatting sqref="X158:Y159">
    <cfRule type="cellIs" dxfId="42" priority="44" operator="equal">
      <formula>0</formula>
    </cfRule>
  </conditionalFormatting>
  <conditionalFormatting sqref="X162:Y164">
    <cfRule type="cellIs" dxfId="41" priority="43" operator="equal">
      <formula>0</formula>
    </cfRule>
  </conditionalFormatting>
  <conditionalFormatting sqref="AC118">
    <cfRule type="cellIs" dxfId="40" priority="42" operator="equal">
      <formula>0</formula>
    </cfRule>
  </conditionalFormatting>
  <conditionalFormatting sqref="AB118">
    <cfRule type="cellIs" dxfId="39" priority="41" operator="equal">
      <formula>0</formula>
    </cfRule>
  </conditionalFormatting>
  <conditionalFormatting sqref="AC122">
    <cfRule type="cellIs" dxfId="38" priority="40" operator="equal">
      <formula>0</formula>
    </cfRule>
  </conditionalFormatting>
  <conditionalFormatting sqref="AB122">
    <cfRule type="cellIs" dxfId="37" priority="39" operator="equal">
      <formula>0</formula>
    </cfRule>
  </conditionalFormatting>
  <conditionalFormatting sqref="AC134:AC135">
    <cfRule type="cellIs" dxfId="36" priority="38" operator="equal">
      <formula>0</formula>
    </cfRule>
  </conditionalFormatting>
  <conditionalFormatting sqref="AB134:AB135">
    <cfRule type="cellIs" dxfId="35" priority="37" operator="equal">
      <formula>0</formula>
    </cfRule>
  </conditionalFormatting>
  <conditionalFormatting sqref="AB133">
    <cfRule type="cellIs" dxfId="34" priority="36" operator="equal">
      <formula>0</formula>
    </cfRule>
  </conditionalFormatting>
  <conditionalFormatting sqref="AB137">
    <cfRule type="cellIs" dxfId="33" priority="35" operator="equal">
      <formula>0</formula>
    </cfRule>
  </conditionalFormatting>
  <conditionalFormatting sqref="AC138:AC139">
    <cfRule type="cellIs" dxfId="32" priority="34" operator="equal">
      <formula>0</formula>
    </cfRule>
  </conditionalFormatting>
  <conditionalFormatting sqref="AB138:AB139">
    <cfRule type="cellIs" dxfId="31" priority="33" operator="equal">
      <formula>0</formula>
    </cfRule>
  </conditionalFormatting>
  <conditionalFormatting sqref="AB141:AB142">
    <cfRule type="cellIs" dxfId="30" priority="32" operator="equal">
      <formula>0</formula>
    </cfRule>
  </conditionalFormatting>
  <conditionalFormatting sqref="AC143:AC144">
    <cfRule type="cellIs" dxfId="29" priority="31" operator="equal">
      <formula>0</formula>
    </cfRule>
  </conditionalFormatting>
  <conditionalFormatting sqref="AB143:AB144">
    <cfRule type="cellIs" dxfId="28" priority="30" operator="equal">
      <formula>0</formula>
    </cfRule>
  </conditionalFormatting>
  <conditionalFormatting sqref="AB145:AD145">
    <cfRule type="cellIs" dxfId="27" priority="29" operator="equal">
      <formula>0</formula>
    </cfRule>
  </conditionalFormatting>
  <conditionalFormatting sqref="AC146:AD147">
    <cfRule type="cellIs" dxfId="26" priority="28" operator="equal">
      <formula>0</formula>
    </cfRule>
  </conditionalFormatting>
  <conditionalFormatting sqref="AB146:AB147">
    <cfRule type="cellIs" dxfId="25" priority="27" operator="equal">
      <formula>0</formula>
    </cfRule>
  </conditionalFormatting>
  <conditionalFormatting sqref="AB149">
    <cfRule type="cellIs" dxfId="24" priority="26" operator="equal">
      <formula>0</formula>
    </cfRule>
  </conditionalFormatting>
  <conditionalFormatting sqref="AC150:AC155">
    <cfRule type="cellIs" dxfId="23" priority="25" operator="equal">
      <formula>0</formula>
    </cfRule>
  </conditionalFormatting>
  <conditionalFormatting sqref="AB150:AB155">
    <cfRule type="cellIs" dxfId="22" priority="24" operator="equal">
      <formula>0</formula>
    </cfRule>
  </conditionalFormatting>
  <conditionalFormatting sqref="AB157">
    <cfRule type="cellIs" dxfId="21" priority="23" operator="equal">
      <formula>0</formula>
    </cfRule>
  </conditionalFormatting>
  <conditionalFormatting sqref="AC159:AD159 AC158">
    <cfRule type="cellIs" dxfId="20" priority="22" operator="equal">
      <formula>0</formula>
    </cfRule>
  </conditionalFormatting>
  <conditionalFormatting sqref="AB158:AB159">
    <cfRule type="cellIs" dxfId="19" priority="21" operator="equal">
      <formula>0</formula>
    </cfRule>
  </conditionalFormatting>
  <conditionalFormatting sqref="AC162:AC164">
    <cfRule type="cellIs" dxfId="18" priority="20" operator="equal">
      <formula>0</formula>
    </cfRule>
  </conditionalFormatting>
  <conditionalFormatting sqref="AB162:AB164">
    <cfRule type="cellIs" dxfId="17" priority="19" operator="equal">
      <formula>0</formula>
    </cfRule>
  </conditionalFormatting>
  <conditionalFormatting sqref="AB161">
    <cfRule type="cellIs" dxfId="16" priority="18" operator="equal">
      <formula>0</formula>
    </cfRule>
  </conditionalFormatting>
  <conditionalFormatting sqref="AD115:AD116">
    <cfRule type="cellIs" dxfId="15" priority="17" operator="equal">
      <formula>0</formula>
    </cfRule>
  </conditionalFormatting>
  <conditionalFormatting sqref="AD118">
    <cfRule type="cellIs" dxfId="14" priority="16" operator="equal">
      <formula>0</formula>
    </cfRule>
  </conditionalFormatting>
  <conditionalFormatting sqref="AD122">
    <cfRule type="cellIs" dxfId="13" priority="15" operator="equal">
      <formula>0</formula>
    </cfRule>
  </conditionalFormatting>
  <conditionalFormatting sqref="AD133:AD135">
    <cfRule type="cellIs" dxfId="12" priority="14" operator="equal">
      <formula>0</formula>
    </cfRule>
  </conditionalFormatting>
  <conditionalFormatting sqref="AD137:AD139">
    <cfRule type="cellIs" dxfId="11" priority="13" operator="equal">
      <formula>0</formula>
    </cfRule>
  </conditionalFormatting>
  <conditionalFormatting sqref="AD141:AD144">
    <cfRule type="cellIs" dxfId="10" priority="12" operator="equal">
      <formula>0</formula>
    </cfRule>
  </conditionalFormatting>
  <conditionalFormatting sqref="AD149:AD155">
    <cfRule type="cellIs" dxfId="9" priority="11" operator="equal">
      <formula>0</formula>
    </cfRule>
  </conditionalFormatting>
  <conditionalFormatting sqref="AD157:AD158">
    <cfRule type="cellIs" dxfId="8" priority="10" operator="equal">
      <formula>0</formula>
    </cfRule>
  </conditionalFormatting>
  <conditionalFormatting sqref="AD161:AD164">
    <cfRule type="cellIs" dxfId="7" priority="9" operator="equal">
      <formula>0</formula>
    </cfRule>
  </conditionalFormatting>
  <conditionalFormatting sqref="AB12:AY73 B12:Y73">
    <cfRule type="cellIs" dxfId="6" priority="8" operator="lessThan">
      <formula>0</formula>
    </cfRule>
  </conditionalFormatting>
  <conditionalFormatting sqref="B90:W90">
    <cfRule type="cellIs" dxfId="5" priority="6" operator="equal">
      <formula>0</formula>
    </cfRule>
  </conditionalFormatting>
  <conditionalFormatting sqref="B91:W92">
    <cfRule type="cellIs" dxfId="4" priority="5" operator="equal">
      <formula>0</formula>
    </cfRule>
  </conditionalFormatting>
  <conditionalFormatting sqref="G87">
    <cfRule type="cellIs" dxfId="3" priority="4" operator="equal">
      <formula>0</formula>
    </cfRule>
  </conditionalFormatting>
  <conditionalFormatting sqref="H87">
    <cfRule type="cellIs" dxfId="2" priority="3" operator="equal">
      <formula>0</formula>
    </cfRule>
  </conditionalFormatting>
  <conditionalFormatting sqref="AC83:AY83">
    <cfRule type="cellIs" dxfId="1" priority="2" operator="equal">
      <formula>0</formula>
    </cfRule>
  </conditionalFormatting>
  <conditionalFormatting sqref="AB120:AC120">
    <cfRule type="cellIs" dxfId="0" priority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3"/>
  <sheetViews>
    <sheetView showGridLines="0" zoomScale="40" zoomScaleNormal="40" workbookViewId="0">
      <selection activeCell="D25" sqref="D25"/>
    </sheetView>
  </sheetViews>
  <sheetFormatPr baseColWidth="10" defaultColWidth="11.42578125" defaultRowHeight="15" x14ac:dyDescent="0.25"/>
  <cols>
    <col min="1" max="1" width="4.42578125" style="30" customWidth="1"/>
    <col min="2" max="2" width="105.28515625" style="30" customWidth="1"/>
    <col min="3" max="3" width="10.85546875" style="30" customWidth="1"/>
    <col min="4" max="4" width="117.85546875" style="30" customWidth="1"/>
    <col min="5" max="5" width="13.85546875" style="31" customWidth="1"/>
    <col min="6" max="6" width="97.140625" style="30" customWidth="1"/>
    <col min="7" max="7" width="11" style="30" bestFit="1" customWidth="1"/>
    <col min="8" max="8" width="37.28515625" style="30" customWidth="1"/>
    <col min="9" max="9" width="3.7109375" style="30" customWidth="1"/>
    <col min="10" max="10" width="41.7109375" style="30" customWidth="1"/>
    <col min="11" max="11" width="3.7109375" style="30" customWidth="1"/>
    <col min="12" max="12" width="3.85546875" style="30" customWidth="1"/>
    <col min="13" max="13" width="11.42578125" style="30"/>
    <col min="14" max="14" width="39.42578125" style="30" customWidth="1"/>
    <col min="15" max="15" width="3.140625" style="30" customWidth="1"/>
    <col min="16" max="16384" width="11.42578125" style="30"/>
  </cols>
  <sheetData>
    <row r="1" spans="2:14" ht="39" customHeight="1" x14ac:dyDescent="0.35">
      <c r="B1" s="178" t="s">
        <v>257</v>
      </c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2:14" ht="39" customHeight="1" x14ac:dyDescent="0.35">
      <c r="B2" s="181" t="s">
        <v>258</v>
      </c>
      <c r="C2" s="182"/>
      <c r="D2" s="182"/>
      <c r="E2" s="182"/>
      <c r="F2" s="182"/>
      <c r="G2" s="182"/>
      <c r="H2" s="182"/>
      <c r="I2" s="182"/>
      <c r="J2" s="182"/>
      <c r="K2" s="182"/>
      <c r="L2" s="183"/>
      <c r="N2" s="184" t="s">
        <v>323</v>
      </c>
    </row>
    <row r="3" spans="2:14" ht="21" x14ac:dyDescent="0.35">
      <c r="B3" s="181" t="s">
        <v>259</v>
      </c>
      <c r="C3" s="182"/>
      <c r="D3" s="182"/>
      <c r="E3" s="182"/>
      <c r="F3" s="182"/>
      <c r="G3" s="182"/>
      <c r="H3" s="182"/>
      <c r="I3" s="182"/>
      <c r="J3" s="182"/>
      <c r="K3" s="182"/>
      <c r="L3" s="183"/>
      <c r="N3" s="184"/>
    </row>
    <row r="4" spans="2:14" ht="21.75" thickBot="1" x14ac:dyDescent="0.4">
      <c r="B4" s="186" t="s">
        <v>260</v>
      </c>
      <c r="C4" s="187"/>
      <c r="D4" s="187"/>
      <c r="E4" s="187"/>
      <c r="F4" s="187"/>
      <c r="G4" s="187"/>
      <c r="H4" s="187"/>
      <c r="I4" s="187"/>
      <c r="J4" s="187"/>
      <c r="K4" s="187"/>
      <c r="L4" s="188"/>
      <c r="N4" s="185"/>
    </row>
    <row r="5" spans="2:14" ht="54.75" customHeight="1" thickBot="1" x14ac:dyDescent="0.3"/>
    <row r="6" spans="2:14" s="77" customFormat="1" ht="67.5" customHeight="1" thickBot="1" x14ac:dyDescent="0.4">
      <c r="B6" s="86" t="s">
        <v>261</v>
      </c>
      <c r="C6" s="74"/>
      <c r="D6" s="86" t="s">
        <v>262</v>
      </c>
      <c r="E6" s="75"/>
      <c r="F6" s="86" t="s">
        <v>263</v>
      </c>
      <c r="G6" s="74"/>
      <c r="H6" s="86" t="s">
        <v>264</v>
      </c>
      <c r="I6" s="74"/>
      <c r="J6" s="86" t="s">
        <v>265</v>
      </c>
      <c r="K6" s="76"/>
    </row>
    <row r="7" spans="2:14" x14ac:dyDescent="0.25">
      <c r="B7" s="32"/>
      <c r="C7" s="33"/>
      <c r="D7" s="33"/>
      <c r="F7" s="33"/>
      <c r="G7" s="33"/>
      <c r="H7" s="33"/>
      <c r="I7" s="33"/>
      <c r="J7" s="33"/>
      <c r="K7" s="34"/>
    </row>
    <row r="8" spans="2:14" ht="12" customHeight="1" x14ac:dyDescent="0.25"/>
    <row r="9" spans="2:14" x14ac:dyDescent="0.25">
      <c r="B9" s="32"/>
      <c r="D9" s="32"/>
      <c r="E9" s="35"/>
      <c r="F9" s="32"/>
      <c r="H9" s="34"/>
      <c r="J9" s="34"/>
    </row>
    <row r="10" spans="2:14" ht="21" x14ac:dyDescent="0.35">
      <c r="B10" s="36"/>
      <c r="C10" s="36"/>
      <c r="D10" s="37"/>
      <c r="E10" s="38"/>
      <c r="F10" s="37"/>
      <c r="G10" s="37"/>
      <c r="H10" s="37"/>
      <c r="I10" s="37"/>
      <c r="J10" s="37"/>
    </row>
    <row r="11" spans="2:14" ht="21" x14ac:dyDescent="0.35">
      <c r="B11" s="88" t="s">
        <v>266</v>
      </c>
      <c r="C11" s="37"/>
      <c r="D11" s="88" t="s">
        <v>267</v>
      </c>
      <c r="E11" s="39"/>
      <c r="F11" s="88" t="s">
        <v>268</v>
      </c>
      <c r="G11" s="37"/>
      <c r="H11" s="87" t="s">
        <v>38</v>
      </c>
      <c r="I11" s="37"/>
      <c r="J11" s="87" t="s">
        <v>37</v>
      </c>
    </row>
    <row r="12" spans="2:14" ht="21" x14ac:dyDescent="0.35">
      <c r="B12" s="40"/>
      <c r="C12" s="37"/>
      <c r="D12" s="41"/>
      <c r="E12" s="39"/>
      <c r="F12" s="41"/>
      <c r="G12" s="37"/>
      <c r="H12" s="37"/>
      <c r="I12" s="37"/>
      <c r="J12" s="37"/>
    </row>
    <row r="13" spans="2:14" ht="21" x14ac:dyDescent="0.35">
      <c r="B13" s="88" t="s">
        <v>274</v>
      </c>
      <c r="C13" s="42"/>
      <c r="D13" s="88" t="s">
        <v>270</v>
      </c>
      <c r="E13" s="39"/>
      <c r="F13" s="88" t="s">
        <v>269</v>
      </c>
      <c r="G13" s="37"/>
      <c r="H13" s="37"/>
      <c r="I13" s="37"/>
      <c r="J13" s="37"/>
    </row>
    <row r="14" spans="2:14" ht="21" x14ac:dyDescent="0.35">
      <c r="B14" s="37"/>
      <c r="C14" s="42"/>
      <c r="D14" s="41"/>
      <c r="E14" s="39"/>
      <c r="F14" s="44"/>
      <c r="G14" s="37"/>
      <c r="H14" s="37"/>
      <c r="I14" s="37"/>
      <c r="J14" s="37"/>
    </row>
    <row r="15" spans="2:14" ht="21" x14ac:dyDescent="0.35">
      <c r="B15" s="88" t="s">
        <v>275</v>
      </c>
      <c r="C15" s="42"/>
      <c r="D15" s="88" t="s">
        <v>271</v>
      </c>
      <c r="E15" s="39"/>
      <c r="F15" s="88" t="s">
        <v>279</v>
      </c>
      <c r="G15" s="37"/>
      <c r="H15" s="37"/>
      <c r="I15" s="37"/>
      <c r="J15" s="37"/>
    </row>
    <row r="16" spans="2:14" ht="21" x14ac:dyDescent="0.35">
      <c r="B16" s="45"/>
      <c r="C16" s="42"/>
      <c r="D16" s="46"/>
      <c r="E16" s="38"/>
      <c r="F16" s="37"/>
      <c r="G16" s="37"/>
      <c r="H16" s="37"/>
      <c r="I16" s="37"/>
      <c r="J16" s="37"/>
    </row>
    <row r="17" spans="2:10" ht="21" x14ac:dyDescent="0.35">
      <c r="B17" s="88" t="s">
        <v>276</v>
      </c>
      <c r="C17" s="42"/>
      <c r="D17" s="48" t="s">
        <v>272</v>
      </c>
      <c r="E17" s="38"/>
      <c r="F17" s="88" t="s">
        <v>303</v>
      </c>
      <c r="G17" s="37"/>
      <c r="H17" s="37"/>
      <c r="I17" s="37"/>
      <c r="J17" s="37"/>
    </row>
    <row r="18" spans="2:10" ht="21" x14ac:dyDescent="0.35">
      <c r="B18" s="47"/>
      <c r="C18" s="42"/>
      <c r="D18" s="50"/>
      <c r="E18" s="49"/>
      <c r="F18" s="41"/>
      <c r="G18" s="37"/>
      <c r="H18" s="37"/>
      <c r="I18" s="37"/>
      <c r="J18" s="37"/>
    </row>
    <row r="19" spans="2:10" ht="21" x14ac:dyDescent="0.35">
      <c r="B19" s="88" t="s">
        <v>277</v>
      </c>
      <c r="C19" s="42"/>
      <c r="D19" s="48" t="s">
        <v>273</v>
      </c>
      <c r="E19" s="38"/>
      <c r="F19" s="88" t="s">
        <v>305</v>
      </c>
      <c r="G19" s="37"/>
      <c r="H19" s="37"/>
      <c r="I19" s="37"/>
      <c r="J19" s="37"/>
    </row>
    <row r="20" spans="2:10" ht="21" x14ac:dyDescent="0.35">
      <c r="B20" s="40"/>
      <c r="C20" s="42"/>
      <c r="D20" s="50"/>
      <c r="E20" s="38"/>
      <c r="F20" s="37"/>
      <c r="G20" s="37"/>
      <c r="H20" s="37"/>
      <c r="I20" s="37"/>
      <c r="J20" s="37"/>
    </row>
    <row r="21" spans="2:10" ht="21" x14ac:dyDescent="0.35">
      <c r="B21" s="40"/>
      <c r="C21" s="42"/>
      <c r="D21" s="88" t="s">
        <v>278</v>
      </c>
      <c r="E21" s="39"/>
      <c r="F21" s="88" t="s">
        <v>313</v>
      </c>
      <c r="G21" s="37"/>
      <c r="H21" s="37"/>
      <c r="I21" s="37"/>
      <c r="J21" s="37"/>
    </row>
    <row r="22" spans="2:10" ht="21" x14ac:dyDescent="0.35">
      <c r="B22" s="40"/>
      <c r="C22" s="42"/>
      <c r="D22" s="37"/>
      <c r="E22" s="39"/>
      <c r="F22" s="44"/>
      <c r="G22" s="37"/>
      <c r="H22" s="37"/>
      <c r="I22" s="37"/>
      <c r="J22" s="37"/>
    </row>
    <row r="23" spans="2:10" ht="21" x14ac:dyDescent="0.35">
      <c r="B23" s="40"/>
      <c r="C23" s="42"/>
      <c r="D23" s="48" t="s">
        <v>280</v>
      </c>
      <c r="E23" s="39"/>
      <c r="F23" s="88" t="s">
        <v>314</v>
      </c>
      <c r="G23" s="37"/>
      <c r="H23" s="37"/>
      <c r="I23" s="37"/>
      <c r="J23" s="37"/>
    </row>
    <row r="24" spans="2:10" ht="21" x14ac:dyDescent="0.35">
      <c r="B24" s="40"/>
      <c r="C24" s="42"/>
      <c r="D24" s="37"/>
      <c r="E24" s="38"/>
      <c r="F24" s="50"/>
      <c r="G24" s="37"/>
      <c r="H24" s="37"/>
      <c r="I24" s="37"/>
      <c r="J24" s="37"/>
    </row>
    <row r="25" spans="2:10" ht="21" x14ac:dyDescent="0.35">
      <c r="B25" s="40"/>
      <c r="C25" s="42"/>
      <c r="D25" s="48" t="s">
        <v>281</v>
      </c>
      <c r="E25" s="39"/>
      <c r="F25" s="37"/>
      <c r="G25" s="37"/>
      <c r="H25" s="37"/>
      <c r="I25" s="37"/>
      <c r="J25" s="37"/>
    </row>
    <row r="26" spans="2:10" ht="21" x14ac:dyDescent="0.35">
      <c r="B26" s="37"/>
      <c r="C26" s="37"/>
      <c r="D26" s="48"/>
      <c r="E26" s="39"/>
      <c r="F26" s="37"/>
      <c r="G26" s="37"/>
      <c r="H26" s="37"/>
      <c r="I26" s="37"/>
      <c r="J26" s="37"/>
    </row>
    <row r="27" spans="2:10" ht="21" x14ac:dyDescent="0.35">
      <c r="B27" s="37"/>
      <c r="C27" s="37"/>
      <c r="D27" s="51" t="s">
        <v>282</v>
      </c>
      <c r="E27" s="39"/>
      <c r="F27" s="37"/>
      <c r="G27" s="37"/>
      <c r="H27" s="37"/>
      <c r="I27" s="37"/>
      <c r="J27" s="37"/>
    </row>
    <row r="28" spans="2:10" ht="21" x14ac:dyDescent="0.35">
      <c r="B28" s="37"/>
      <c r="C28" s="37"/>
      <c r="D28" s="44"/>
      <c r="E28" s="39"/>
      <c r="F28" s="37"/>
      <c r="G28" s="37"/>
      <c r="H28" s="37"/>
      <c r="I28" s="37"/>
      <c r="J28" s="37"/>
    </row>
    <row r="29" spans="2:10" ht="21" x14ac:dyDescent="0.35">
      <c r="B29" s="37"/>
      <c r="C29" s="37"/>
      <c r="D29" s="51" t="s">
        <v>283</v>
      </c>
      <c r="E29" s="39"/>
      <c r="F29" s="37"/>
      <c r="G29" s="37"/>
      <c r="H29" s="37"/>
      <c r="I29" s="37"/>
      <c r="J29" s="37"/>
    </row>
    <row r="30" spans="2:10" ht="21" x14ac:dyDescent="0.35">
      <c r="B30" s="37"/>
      <c r="C30" s="37"/>
      <c r="D30" s="50"/>
      <c r="E30" s="39"/>
      <c r="F30" s="37"/>
      <c r="G30" s="37"/>
      <c r="H30" s="37"/>
      <c r="I30" s="37"/>
      <c r="J30" s="37"/>
    </row>
    <row r="31" spans="2:10" ht="21" x14ac:dyDescent="0.35">
      <c r="B31" s="37"/>
      <c r="C31" s="37"/>
      <c r="D31" s="51" t="s">
        <v>284</v>
      </c>
      <c r="E31" s="39"/>
      <c r="F31" s="44"/>
      <c r="G31" s="37"/>
      <c r="H31" s="37"/>
      <c r="I31" s="37"/>
      <c r="J31" s="37"/>
    </row>
    <row r="32" spans="2:10" ht="21" x14ac:dyDescent="0.35">
      <c r="B32" s="37"/>
      <c r="C32" s="37"/>
      <c r="D32" s="50"/>
      <c r="E32" s="39"/>
      <c r="F32" s="44"/>
      <c r="G32" s="37"/>
      <c r="H32" s="37"/>
      <c r="I32" s="37"/>
      <c r="J32" s="37"/>
    </row>
    <row r="33" spans="2:10" ht="21" x14ac:dyDescent="0.35">
      <c r="B33" s="37"/>
      <c r="C33" s="37"/>
      <c r="D33" s="51" t="s">
        <v>285</v>
      </c>
      <c r="E33" s="39"/>
      <c r="F33" s="44"/>
      <c r="G33" s="37"/>
      <c r="H33" s="37"/>
      <c r="I33" s="37"/>
      <c r="J33" s="37"/>
    </row>
    <row r="34" spans="2:10" ht="21" x14ac:dyDescent="0.35">
      <c r="B34" s="37"/>
      <c r="C34" s="37"/>
      <c r="D34" s="50"/>
      <c r="E34" s="39"/>
      <c r="F34" s="44"/>
      <c r="G34" s="37"/>
      <c r="H34" s="37"/>
      <c r="I34" s="37"/>
      <c r="J34" s="37"/>
    </row>
    <row r="35" spans="2:10" ht="21" x14ac:dyDescent="0.35">
      <c r="B35" s="37"/>
      <c r="C35" s="37"/>
      <c r="D35" s="51" t="s">
        <v>286</v>
      </c>
      <c r="E35" s="38"/>
      <c r="F35" s="44"/>
      <c r="G35" s="37"/>
      <c r="H35" s="37"/>
      <c r="I35" s="37"/>
      <c r="J35" s="37"/>
    </row>
    <row r="36" spans="2:10" ht="21" x14ac:dyDescent="0.35">
      <c r="B36" s="37"/>
      <c r="C36" s="37"/>
      <c r="D36" s="44"/>
      <c r="E36" s="38"/>
      <c r="F36" s="44"/>
      <c r="G36" s="37"/>
      <c r="H36" s="37"/>
      <c r="I36" s="37"/>
      <c r="J36" s="37"/>
    </row>
    <row r="37" spans="2:10" ht="21" x14ac:dyDescent="0.35">
      <c r="B37" s="37"/>
      <c r="C37" s="37"/>
      <c r="D37" s="88" t="s">
        <v>287</v>
      </c>
      <c r="E37" s="38"/>
      <c r="F37" s="44"/>
      <c r="G37" s="37"/>
      <c r="H37" s="37"/>
      <c r="I37" s="37"/>
      <c r="J37" s="37"/>
    </row>
    <row r="38" spans="2:10" ht="21" x14ac:dyDescent="0.35">
      <c r="B38" s="37"/>
      <c r="C38" s="37"/>
      <c r="D38" s="52"/>
      <c r="E38" s="49"/>
      <c r="F38" s="37"/>
      <c r="G38" s="37"/>
      <c r="H38" s="37"/>
      <c r="I38" s="37"/>
      <c r="J38" s="37"/>
    </row>
    <row r="39" spans="2:10" ht="21" x14ac:dyDescent="0.35">
      <c r="B39" s="52"/>
      <c r="C39" s="37"/>
      <c r="D39" s="88" t="s">
        <v>288</v>
      </c>
      <c r="E39" s="39"/>
      <c r="F39" s="37"/>
      <c r="G39" s="37"/>
      <c r="H39" s="37"/>
      <c r="I39" s="37"/>
      <c r="J39" s="37"/>
    </row>
    <row r="40" spans="2:10" ht="21" x14ac:dyDescent="0.35">
      <c r="B40" s="52"/>
      <c r="C40" s="37"/>
      <c r="D40" s="41"/>
      <c r="E40" s="38"/>
      <c r="F40" s="37"/>
      <c r="G40" s="37"/>
      <c r="H40" s="37"/>
      <c r="I40" s="37"/>
      <c r="J40" s="37"/>
    </row>
    <row r="41" spans="2:10" ht="21" x14ac:dyDescent="0.35">
      <c r="B41" s="52"/>
      <c r="C41" s="37"/>
      <c r="D41" s="48" t="s">
        <v>289</v>
      </c>
      <c r="E41" s="39"/>
      <c r="F41" s="37"/>
      <c r="G41" s="53"/>
      <c r="H41" s="37"/>
      <c r="I41" s="37"/>
      <c r="J41" s="37"/>
    </row>
    <row r="42" spans="2:10" ht="21" x14ac:dyDescent="0.35">
      <c r="B42" s="36"/>
      <c r="C42" s="37"/>
      <c r="D42" s="50"/>
      <c r="E42" s="38"/>
      <c r="F42" s="37"/>
      <c r="G42" s="53"/>
      <c r="H42" s="37"/>
      <c r="I42" s="37"/>
      <c r="J42" s="37"/>
    </row>
    <row r="43" spans="2:10" ht="21" x14ac:dyDescent="0.35">
      <c r="B43" s="36"/>
      <c r="C43" s="37"/>
      <c r="D43" s="48" t="s">
        <v>290</v>
      </c>
      <c r="E43" s="38"/>
      <c r="F43" s="37"/>
      <c r="G43" s="53"/>
      <c r="H43" s="37"/>
      <c r="I43" s="37"/>
      <c r="J43" s="37"/>
    </row>
    <row r="44" spans="2:10" ht="21" x14ac:dyDescent="0.35">
      <c r="B44" s="52"/>
      <c r="C44" s="37"/>
      <c r="D44" s="50"/>
      <c r="E44" s="39"/>
      <c r="F44" s="37"/>
      <c r="G44" s="53"/>
      <c r="H44" s="37"/>
      <c r="I44" s="37"/>
      <c r="J44" s="37"/>
    </row>
    <row r="45" spans="2:10" ht="21" x14ac:dyDescent="0.35">
      <c r="B45" s="54"/>
      <c r="C45" s="37"/>
      <c r="D45" s="48" t="s">
        <v>291</v>
      </c>
      <c r="E45" s="38"/>
      <c r="F45" s="37"/>
      <c r="G45" s="53"/>
      <c r="H45" s="37"/>
      <c r="I45" s="37"/>
      <c r="J45" s="37"/>
    </row>
    <row r="46" spans="2:10" ht="21" x14ac:dyDescent="0.35">
      <c r="B46" s="54"/>
      <c r="C46" s="37"/>
      <c r="D46" s="50"/>
      <c r="E46" s="38"/>
      <c r="F46" s="37"/>
      <c r="G46" s="53"/>
      <c r="H46" s="37"/>
      <c r="I46" s="37"/>
      <c r="J46" s="37"/>
    </row>
    <row r="47" spans="2:10" ht="21" x14ac:dyDescent="0.35">
      <c r="B47" s="54"/>
      <c r="C47" s="37"/>
      <c r="D47" s="48" t="s">
        <v>292</v>
      </c>
      <c r="E47" s="38"/>
      <c r="F47" s="37"/>
      <c r="G47" s="53"/>
      <c r="H47" s="37"/>
      <c r="I47" s="37"/>
      <c r="J47" s="37"/>
    </row>
    <row r="48" spans="2:10" ht="21" x14ac:dyDescent="0.35">
      <c r="B48" s="54"/>
      <c r="C48" s="37"/>
      <c r="D48" s="50"/>
      <c r="E48" s="38"/>
      <c r="F48" s="37"/>
      <c r="G48" s="53"/>
      <c r="H48" s="37"/>
      <c r="I48" s="37"/>
      <c r="J48" s="37"/>
    </row>
    <row r="49" spans="2:10" ht="21" x14ac:dyDescent="0.35">
      <c r="B49" s="54"/>
      <c r="C49" s="37"/>
      <c r="D49" s="48" t="s">
        <v>293</v>
      </c>
      <c r="E49" s="38"/>
      <c r="F49" s="37"/>
      <c r="G49" s="53"/>
      <c r="H49" s="37"/>
      <c r="I49" s="37"/>
      <c r="J49" s="37"/>
    </row>
    <row r="50" spans="2:10" ht="21" x14ac:dyDescent="0.35">
      <c r="B50" s="54"/>
      <c r="C50" s="37"/>
      <c r="D50" s="50"/>
      <c r="E50" s="38"/>
      <c r="F50" s="37"/>
      <c r="G50" s="53"/>
      <c r="H50" s="37"/>
      <c r="I50" s="37"/>
      <c r="J50" s="37"/>
    </row>
    <row r="51" spans="2:10" ht="21" x14ac:dyDescent="0.35">
      <c r="B51" s="54"/>
      <c r="C51" s="37"/>
      <c r="D51" s="48" t="s">
        <v>294</v>
      </c>
      <c r="E51" s="38"/>
      <c r="F51" s="37"/>
      <c r="G51" s="53"/>
      <c r="H51" s="37"/>
      <c r="I51" s="37"/>
      <c r="J51" s="37"/>
    </row>
    <row r="52" spans="2:10" ht="21" x14ac:dyDescent="0.35">
      <c r="B52" s="54"/>
      <c r="C52" s="37"/>
      <c r="D52" s="44"/>
      <c r="E52" s="38"/>
      <c r="F52" s="37"/>
      <c r="G52" s="53"/>
      <c r="H52" s="37"/>
      <c r="I52" s="37"/>
      <c r="J52" s="37"/>
    </row>
    <row r="53" spans="2:10" ht="21" x14ac:dyDescent="0.35">
      <c r="B53" s="54"/>
      <c r="C53" s="37"/>
      <c r="D53" s="48" t="s">
        <v>295</v>
      </c>
      <c r="E53" s="38"/>
      <c r="F53" s="37"/>
      <c r="G53" s="53"/>
      <c r="H53" s="37"/>
      <c r="I53" s="37"/>
      <c r="J53" s="37"/>
    </row>
    <row r="54" spans="2:10" ht="21" x14ac:dyDescent="0.35">
      <c r="B54" s="54"/>
      <c r="C54" s="37"/>
      <c r="D54" s="43"/>
      <c r="E54" s="38"/>
      <c r="F54" s="37"/>
      <c r="G54" s="53"/>
      <c r="H54" s="37"/>
      <c r="I54" s="37"/>
      <c r="J54" s="37"/>
    </row>
    <row r="55" spans="2:10" ht="21" x14ac:dyDescent="0.35">
      <c r="B55" s="54"/>
      <c r="C55" s="37"/>
      <c r="D55" s="88" t="s">
        <v>324</v>
      </c>
      <c r="E55" s="38"/>
      <c r="F55" s="44"/>
      <c r="G55" s="53"/>
      <c r="H55" s="37"/>
      <c r="I55" s="37"/>
      <c r="J55" s="37"/>
    </row>
    <row r="56" spans="2:10" ht="21" x14ac:dyDescent="0.35">
      <c r="B56" s="54"/>
      <c r="C56" s="37"/>
      <c r="D56" s="55"/>
      <c r="E56" s="38"/>
      <c r="F56" s="44"/>
      <c r="G56" s="53"/>
      <c r="H56" s="37"/>
      <c r="I56" s="37"/>
      <c r="J56" s="37"/>
    </row>
    <row r="57" spans="2:10" ht="23.25" customHeight="1" x14ac:dyDescent="0.35">
      <c r="B57" s="54"/>
      <c r="C57" s="37"/>
      <c r="D57" s="88" t="s">
        <v>296</v>
      </c>
      <c r="E57" s="38"/>
      <c r="F57" s="44"/>
      <c r="G57" s="53"/>
      <c r="H57" s="37"/>
      <c r="I57" s="37"/>
      <c r="J57" s="37"/>
    </row>
    <row r="58" spans="2:10" ht="15" customHeight="1" x14ac:dyDescent="0.35">
      <c r="B58" s="54"/>
      <c r="C58" s="37"/>
      <c r="D58" s="56"/>
      <c r="E58" s="38"/>
      <c r="F58" s="44"/>
      <c r="G58" s="53"/>
      <c r="H58" s="37"/>
      <c r="I58" s="37"/>
      <c r="J58" s="37"/>
    </row>
    <row r="59" spans="2:10" ht="21" x14ac:dyDescent="0.35">
      <c r="B59" s="54"/>
      <c r="C59" s="37"/>
      <c r="D59" s="88" t="s">
        <v>297</v>
      </c>
      <c r="E59" s="38"/>
      <c r="F59" s="44"/>
      <c r="G59" s="53"/>
      <c r="H59" s="37"/>
      <c r="I59" s="37"/>
      <c r="J59" s="37"/>
    </row>
    <row r="60" spans="2:10" ht="21" x14ac:dyDescent="0.35">
      <c r="B60" s="54"/>
      <c r="C60" s="37"/>
      <c r="D60" s="45"/>
      <c r="E60" s="38"/>
      <c r="F60" s="44"/>
      <c r="G60" s="53"/>
      <c r="H60" s="37"/>
      <c r="I60" s="37"/>
      <c r="J60" s="37"/>
    </row>
    <row r="61" spans="2:10" ht="21" x14ac:dyDescent="0.35">
      <c r="B61" s="54"/>
      <c r="C61" s="37"/>
      <c r="D61" s="48" t="s">
        <v>298</v>
      </c>
      <c r="E61" s="38"/>
      <c r="F61" s="44"/>
      <c r="G61" s="53"/>
      <c r="H61" s="37"/>
      <c r="I61" s="37"/>
      <c r="J61" s="37"/>
    </row>
    <row r="62" spans="2:10" ht="21" x14ac:dyDescent="0.35">
      <c r="B62" s="54"/>
      <c r="C62" s="37"/>
      <c r="D62" s="57"/>
      <c r="E62" s="38"/>
      <c r="F62" s="44"/>
      <c r="G62" s="53"/>
      <c r="H62" s="37"/>
      <c r="I62" s="37"/>
      <c r="J62" s="37"/>
    </row>
    <row r="63" spans="2:10" ht="21" x14ac:dyDescent="0.35">
      <c r="B63" s="54"/>
      <c r="C63" s="37"/>
      <c r="D63" s="58" t="s">
        <v>299</v>
      </c>
      <c r="E63" s="38"/>
      <c r="F63" s="50"/>
      <c r="G63" s="37"/>
      <c r="H63" s="37"/>
      <c r="I63" s="37"/>
      <c r="J63" s="37"/>
    </row>
    <row r="64" spans="2:10" ht="21" x14ac:dyDescent="0.35">
      <c r="B64" s="54"/>
      <c r="C64" s="37"/>
      <c r="D64" s="44"/>
      <c r="E64" s="38"/>
      <c r="F64" s="44"/>
      <c r="G64" s="53"/>
      <c r="H64" s="37"/>
      <c r="I64" s="37"/>
      <c r="J64" s="37"/>
    </row>
    <row r="65" spans="2:10" ht="21" x14ac:dyDescent="0.35">
      <c r="B65" s="54"/>
      <c r="C65" s="37"/>
      <c r="D65" s="58" t="s">
        <v>300</v>
      </c>
      <c r="E65" s="38"/>
      <c r="F65" s="44"/>
      <c r="G65" s="53"/>
      <c r="H65" s="37"/>
      <c r="I65" s="37"/>
      <c r="J65" s="37"/>
    </row>
    <row r="66" spans="2:10" ht="21" x14ac:dyDescent="0.35">
      <c r="B66" s="54"/>
      <c r="C66" s="37"/>
      <c r="D66" s="44"/>
      <c r="E66" s="38"/>
      <c r="F66" s="44"/>
      <c r="G66" s="53"/>
      <c r="H66" s="37"/>
      <c r="I66" s="37"/>
      <c r="J66" s="37"/>
    </row>
    <row r="67" spans="2:10" ht="21" x14ac:dyDescent="0.35">
      <c r="B67" s="54"/>
      <c r="C67" s="37"/>
      <c r="D67" s="58" t="s">
        <v>301</v>
      </c>
      <c r="E67" s="38"/>
      <c r="F67" s="44"/>
      <c r="G67" s="53"/>
      <c r="H67" s="37"/>
      <c r="I67" s="37"/>
      <c r="J67" s="37"/>
    </row>
    <row r="68" spans="2:10" ht="21" x14ac:dyDescent="0.35">
      <c r="B68" s="54"/>
      <c r="C68" s="37"/>
      <c r="D68" s="44"/>
      <c r="E68" s="38"/>
      <c r="F68" s="44"/>
      <c r="G68" s="53"/>
      <c r="H68" s="37"/>
      <c r="I68" s="37"/>
      <c r="J68" s="37"/>
    </row>
    <row r="69" spans="2:10" ht="21" x14ac:dyDescent="0.35">
      <c r="B69" s="54"/>
      <c r="C69" s="37"/>
      <c r="D69" s="58" t="s">
        <v>302</v>
      </c>
      <c r="E69" s="38"/>
      <c r="F69" s="44"/>
      <c r="G69" s="53"/>
      <c r="H69" s="37"/>
      <c r="I69" s="37"/>
      <c r="J69" s="37"/>
    </row>
    <row r="70" spans="2:10" ht="21" x14ac:dyDescent="0.35">
      <c r="B70" s="54"/>
      <c r="C70" s="37"/>
      <c r="D70" s="37"/>
      <c r="E70" s="38"/>
      <c r="F70" s="37"/>
      <c r="G70" s="53"/>
      <c r="H70" s="37"/>
      <c r="I70" s="37"/>
      <c r="J70" s="37"/>
    </row>
    <row r="71" spans="2:10" ht="21" x14ac:dyDescent="0.35">
      <c r="B71" s="54"/>
      <c r="C71" s="37"/>
      <c r="D71" s="88" t="s">
        <v>304</v>
      </c>
      <c r="E71" s="38"/>
      <c r="F71" s="37"/>
      <c r="G71" s="53"/>
      <c r="H71" s="37"/>
      <c r="I71" s="37"/>
      <c r="J71" s="37"/>
    </row>
    <row r="72" spans="2:10" ht="21" x14ac:dyDescent="0.35">
      <c r="B72" s="54"/>
      <c r="C72" s="37"/>
      <c r="D72" s="55"/>
      <c r="E72" s="38"/>
      <c r="F72" s="37"/>
      <c r="G72" s="53"/>
      <c r="H72" s="37"/>
      <c r="I72" s="37"/>
      <c r="J72" s="37"/>
    </row>
    <row r="73" spans="2:10" ht="21" x14ac:dyDescent="0.35">
      <c r="B73" s="54"/>
      <c r="C73" s="37"/>
      <c r="D73" s="88" t="s">
        <v>325</v>
      </c>
      <c r="E73" s="38"/>
      <c r="F73" s="37"/>
      <c r="G73" s="53"/>
      <c r="H73" s="37"/>
      <c r="I73" s="37"/>
      <c r="J73" s="37"/>
    </row>
    <row r="74" spans="2:10" ht="21" x14ac:dyDescent="0.35">
      <c r="B74" s="54"/>
      <c r="C74" s="37"/>
      <c r="D74" s="45"/>
      <c r="E74" s="38"/>
      <c r="F74" s="37"/>
      <c r="G74" s="53"/>
      <c r="H74" s="37"/>
      <c r="I74" s="37"/>
      <c r="J74" s="37"/>
    </row>
    <row r="75" spans="2:10" ht="21" x14ac:dyDescent="0.35">
      <c r="B75" s="54"/>
      <c r="C75" s="37"/>
      <c r="D75" s="48" t="s">
        <v>306</v>
      </c>
      <c r="E75" s="38"/>
      <c r="F75" s="37"/>
      <c r="G75" s="53"/>
      <c r="H75" s="37"/>
      <c r="I75" s="37"/>
      <c r="J75" s="37"/>
    </row>
    <row r="76" spans="2:10" ht="21" x14ac:dyDescent="0.35">
      <c r="B76" s="54"/>
      <c r="C76" s="37"/>
      <c r="D76" s="45"/>
      <c r="E76" s="38"/>
      <c r="F76" s="37"/>
      <c r="G76" s="53"/>
      <c r="H76" s="37"/>
      <c r="I76" s="37"/>
      <c r="J76" s="37"/>
    </row>
    <row r="77" spans="2:10" ht="21" x14ac:dyDescent="0.35">
      <c r="B77" s="54"/>
      <c r="C77" s="37"/>
      <c r="D77" s="59" t="s">
        <v>307</v>
      </c>
      <c r="E77" s="38"/>
      <c r="F77" s="37"/>
      <c r="G77" s="53"/>
      <c r="H77" s="37"/>
      <c r="I77" s="37"/>
      <c r="J77" s="37"/>
    </row>
    <row r="78" spans="2:10" ht="21" x14ac:dyDescent="0.35">
      <c r="B78" s="37"/>
      <c r="C78" s="37"/>
      <c r="D78" s="50"/>
      <c r="E78" s="38"/>
      <c r="F78" s="37"/>
      <c r="G78" s="53"/>
      <c r="H78" s="37"/>
      <c r="I78" s="37"/>
      <c r="J78" s="37"/>
    </row>
    <row r="79" spans="2:10" ht="21" x14ac:dyDescent="0.35">
      <c r="B79" s="37"/>
      <c r="C79" s="37"/>
      <c r="D79" s="48" t="s">
        <v>308</v>
      </c>
      <c r="E79" s="38"/>
      <c r="F79" s="37"/>
      <c r="G79" s="53"/>
      <c r="H79" s="37"/>
      <c r="I79" s="37"/>
      <c r="J79" s="37"/>
    </row>
    <row r="80" spans="2:10" ht="21" x14ac:dyDescent="0.35">
      <c r="B80" s="37"/>
      <c r="C80" s="37"/>
      <c r="D80" s="50"/>
      <c r="E80" s="38"/>
      <c r="F80" s="37"/>
      <c r="G80" s="53"/>
      <c r="H80" s="37"/>
      <c r="I80" s="37"/>
      <c r="J80" s="37"/>
    </row>
    <row r="81" spans="2:10" ht="21" x14ac:dyDescent="0.35">
      <c r="B81" s="37"/>
      <c r="C81" s="37"/>
      <c r="D81" s="48" t="s">
        <v>309</v>
      </c>
      <c r="E81" s="38"/>
      <c r="F81" s="37"/>
      <c r="G81" s="53"/>
      <c r="H81" s="37"/>
      <c r="I81" s="37"/>
      <c r="J81" s="37"/>
    </row>
    <row r="82" spans="2:10" ht="21" x14ac:dyDescent="0.35">
      <c r="B82" s="37"/>
      <c r="C82" s="37"/>
      <c r="D82" s="50"/>
      <c r="E82" s="38"/>
      <c r="F82" s="37"/>
      <c r="G82" s="53"/>
      <c r="H82" s="37"/>
      <c r="I82" s="37"/>
      <c r="J82" s="37"/>
    </row>
    <row r="83" spans="2:10" ht="21" x14ac:dyDescent="0.35">
      <c r="B83" s="37"/>
      <c r="C83" s="37"/>
      <c r="D83" s="88" t="s">
        <v>310</v>
      </c>
      <c r="E83" s="38"/>
      <c r="F83" s="44"/>
      <c r="G83" s="53"/>
      <c r="H83" s="37"/>
      <c r="I83" s="37"/>
      <c r="J83" s="37"/>
    </row>
    <row r="84" spans="2:10" ht="21" x14ac:dyDescent="0.35">
      <c r="B84" s="37"/>
      <c r="C84" s="37"/>
      <c r="D84" s="50"/>
      <c r="E84" s="38"/>
      <c r="F84" s="44"/>
      <c r="G84" s="53"/>
      <c r="H84" s="37"/>
      <c r="I84" s="37"/>
      <c r="J84" s="37"/>
    </row>
    <row r="85" spans="2:10" ht="21" x14ac:dyDescent="0.35">
      <c r="B85" s="37"/>
      <c r="C85" s="37"/>
      <c r="D85" s="48" t="s">
        <v>311</v>
      </c>
      <c r="E85" s="38"/>
      <c r="F85" s="44"/>
      <c r="G85" s="53"/>
      <c r="H85" s="37"/>
      <c r="I85" s="37"/>
      <c r="J85" s="37"/>
    </row>
    <row r="86" spans="2:10" ht="21" x14ac:dyDescent="0.35">
      <c r="B86" s="37"/>
      <c r="C86" s="37"/>
      <c r="D86" s="50"/>
      <c r="E86" s="38"/>
      <c r="F86" s="44"/>
      <c r="G86" s="53"/>
      <c r="H86" s="37"/>
      <c r="I86" s="37"/>
      <c r="J86" s="37"/>
    </row>
    <row r="87" spans="2:10" ht="21" x14ac:dyDescent="0.35">
      <c r="B87" s="37"/>
      <c r="C87" s="37"/>
      <c r="D87" s="59" t="s">
        <v>312</v>
      </c>
      <c r="E87" s="38"/>
      <c r="F87" s="44"/>
      <c r="G87" s="53"/>
      <c r="H87" s="37"/>
      <c r="I87" s="37"/>
      <c r="J87" s="37"/>
    </row>
    <row r="88" spans="2:10" ht="21" x14ac:dyDescent="0.35">
      <c r="B88" s="37"/>
      <c r="C88" s="37"/>
      <c r="D88" s="50"/>
      <c r="E88" s="38"/>
      <c r="F88" s="44"/>
      <c r="G88" s="53"/>
      <c r="H88" s="37"/>
      <c r="I88" s="37"/>
      <c r="J88" s="37"/>
    </row>
    <row r="89" spans="2:10" ht="21" x14ac:dyDescent="0.35">
      <c r="B89" s="37"/>
      <c r="C89" s="37"/>
      <c r="D89" s="88" t="s">
        <v>315</v>
      </c>
      <c r="E89" s="38"/>
      <c r="F89" s="44"/>
      <c r="G89" s="53"/>
      <c r="H89" s="37"/>
      <c r="I89" s="37"/>
      <c r="J89" s="37"/>
    </row>
    <row r="90" spans="2:10" ht="21" x14ac:dyDescent="0.35">
      <c r="B90" s="37"/>
      <c r="C90" s="37"/>
      <c r="D90" s="44"/>
      <c r="E90" s="38"/>
      <c r="F90" s="44"/>
      <c r="G90" s="53"/>
      <c r="H90" s="37"/>
      <c r="I90" s="37"/>
      <c r="J90" s="37"/>
    </row>
    <row r="91" spans="2:10" ht="21" x14ac:dyDescent="0.35">
      <c r="B91" s="37"/>
      <c r="C91" s="37"/>
      <c r="D91" s="88" t="s">
        <v>316</v>
      </c>
      <c r="E91" s="38"/>
      <c r="F91" s="44"/>
      <c r="G91" s="53"/>
      <c r="H91" s="37"/>
      <c r="I91" s="37"/>
      <c r="J91" s="37"/>
    </row>
    <row r="92" spans="2:10" ht="21" x14ac:dyDescent="0.35">
      <c r="B92" s="37"/>
      <c r="C92" s="37"/>
      <c r="D92" s="43"/>
      <c r="E92" s="38"/>
      <c r="F92" s="44"/>
      <c r="G92" s="53"/>
      <c r="H92" s="37"/>
      <c r="I92" s="37"/>
      <c r="J92" s="37"/>
    </row>
    <row r="93" spans="2:10" ht="21" x14ac:dyDescent="0.35">
      <c r="B93" s="37"/>
      <c r="C93" s="37"/>
      <c r="D93" s="48" t="s">
        <v>317</v>
      </c>
      <c r="E93" s="38"/>
      <c r="F93" s="44"/>
      <c r="G93" s="53"/>
      <c r="H93" s="37"/>
      <c r="I93" s="37"/>
      <c r="J93" s="37"/>
    </row>
    <row r="94" spans="2:10" ht="21" x14ac:dyDescent="0.35">
      <c r="B94" s="37"/>
      <c r="C94" s="37"/>
      <c r="D94" s="50"/>
      <c r="E94" s="38"/>
      <c r="F94" s="44"/>
      <c r="G94" s="53"/>
      <c r="H94" s="37"/>
      <c r="I94" s="37"/>
      <c r="J94" s="37"/>
    </row>
    <row r="95" spans="2:10" ht="21" x14ac:dyDescent="0.35">
      <c r="B95" s="37"/>
      <c r="C95" s="37"/>
      <c r="D95" s="48" t="s">
        <v>318</v>
      </c>
      <c r="E95" s="38"/>
      <c r="F95" s="44"/>
      <c r="G95" s="53"/>
      <c r="H95" s="37"/>
      <c r="I95" s="37"/>
      <c r="J95" s="37"/>
    </row>
    <row r="96" spans="2:10" ht="21" x14ac:dyDescent="0.35">
      <c r="B96" s="37"/>
      <c r="C96" s="37"/>
      <c r="D96" s="50"/>
      <c r="E96" s="38"/>
      <c r="F96" s="37"/>
      <c r="G96" s="53"/>
      <c r="H96" s="37"/>
      <c r="I96" s="37"/>
      <c r="J96" s="37"/>
    </row>
    <row r="97" spans="2:10" ht="21" x14ac:dyDescent="0.35">
      <c r="B97" s="37"/>
      <c r="C97" s="37"/>
      <c r="D97" s="88" t="s">
        <v>319</v>
      </c>
      <c r="E97" s="38"/>
      <c r="F97" s="37"/>
      <c r="G97" s="53"/>
      <c r="H97" s="37"/>
      <c r="I97" s="37"/>
      <c r="J97" s="37"/>
    </row>
    <row r="98" spans="2:10" ht="21" x14ac:dyDescent="0.35">
      <c r="B98" s="37"/>
      <c r="C98" s="37"/>
      <c r="D98" s="50"/>
      <c r="E98" s="39"/>
      <c r="F98" s="37"/>
      <c r="G98" s="53"/>
      <c r="H98" s="37"/>
      <c r="I98" s="37"/>
      <c r="J98" s="37"/>
    </row>
    <row r="99" spans="2:10" ht="21" x14ac:dyDescent="0.35">
      <c r="B99" s="37"/>
      <c r="C99" s="37"/>
      <c r="D99" s="88" t="s">
        <v>320</v>
      </c>
      <c r="E99" s="39"/>
      <c r="F99" s="37"/>
      <c r="G99" s="53"/>
      <c r="H99" s="37"/>
      <c r="I99" s="37"/>
      <c r="J99" s="37"/>
    </row>
    <row r="100" spans="2:10" ht="21" x14ac:dyDescent="0.35">
      <c r="B100" s="37"/>
      <c r="C100" s="37"/>
      <c r="D100" s="43"/>
      <c r="E100" s="38"/>
      <c r="F100" s="37"/>
      <c r="G100" s="53"/>
      <c r="H100" s="37"/>
      <c r="I100" s="37"/>
      <c r="J100" s="37"/>
    </row>
    <row r="101" spans="2:10" ht="21" x14ac:dyDescent="0.35">
      <c r="B101" s="37"/>
      <c r="C101" s="37"/>
      <c r="D101" s="88" t="s">
        <v>321</v>
      </c>
      <c r="E101" s="38"/>
      <c r="F101" s="37"/>
      <c r="G101" s="53"/>
      <c r="H101" s="37"/>
      <c r="I101" s="37"/>
      <c r="J101" s="37"/>
    </row>
    <row r="102" spans="2:10" ht="21" x14ac:dyDescent="0.35">
      <c r="B102" s="37"/>
      <c r="C102" s="37"/>
      <c r="D102" s="60"/>
      <c r="E102" s="38"/>
      <c r="F102" s="37"/>
      <c r="G102" s="53"/>
      <c r="H102" s="37"/>
      <c r="I102" s="37"/>
      <c r="J102" s="37"/>
    </row>
    <row r="103" spans="2:10" ht="21" x14ac:dyDescent="0.35">
      <c r="B103" s="37"/>
      <c r="C103" s="37"/>
      <c r="D103" s="88" t="s">
        <v>322</v>
      </c>
      <c r="E103" s="38"/>
      <c r="F103" s="37"/>
      <c r="G103" s="53"/>
      <c r="H103" s="37"/>
      <c r="I103" s="37"/>
      <c r="J103" s="37"/>
    </row>
    <row r="104" spans="2:10" ht="21" x14ac:dyDescent="0.35">
      <c r="B104" s="37"/>
      <c r="C104" s="37"/>
      <c r="D104" s="50"/>
      <c r="E104" s="38"/>
      <c r="F104" s="37"/>
      <c r="G104" s="53"/>
      <c r="H104" s="37"/>
      <c r="I104" s="37"/>
      <c r="J104" s="37"/>
    </row>
    <row r="105" spans="2:10" ht="21" x14ac:dyDescent="0.35">
      <c r="B105" s="37"/>
      <c r="C105" s="37"/>
      <c r="E105" s="38"/>
      <c r="F105" s="37"/>
      <c r="G105" s="53"/>
      <c r="H105" s="37"/>
      <c r="I105" s="37"/>
      <c r="J105" s="37"/>
    </row>
    <row r="106" spans="2:10" ht="21" x14ac:dyDescent="0.35">
      <c r="B106" s="37"/>
      <c r="C106" s="37"/>
      <c r="E106" s="38"/>
      <c r="F106" s="37"/>
      <c r="G106" s="53"/>
      <c r="H106" s="37"/>
      <c r="I106" s="37"/>
      <c r="J106" s="37"/>
    </row>
    <row r="107" spans="2:10" ht="21" x14ac:dyDescent="0.35">
      <c r="B107" s="37"/>
      <c r="C107" s="37"/>
      <c r="D107" s="37"/>
      <c r="E107" s="38"/>
      <c r="F107" s="37"/>
      <c r="G107" s="53"/>
      <c r="H107" s="37"/>
      <c r="I107" s="37"/>
      <c r="J107" s="37"/>
    </row>
    <row r="108" spans="2:10" x14ac:dyDescent="0.25">
      <c r="G108" s="61"/>
    </row>
    <row r="109" spans="2:10" x14ac:dyDescent="0.25">
      <c r="G109" s="61"/>
    </row>
    <row r="110" spans="2:10" x14ac:dyDescent="0.25">
      <c r="F110" s="62"/>
      <c r="G110" s="61"/>
    </row>
    <row r="111" spans="2:10" x14ac:dyDescent="0.25">
      <c r="F111" s="62"/>
      <c r="G111" s="61"/>
      <c r="H111" s="63"/>
    </row>
    <row r="112" spans="2:10" x14ac:dyDescent="0.25">
      <c r="F112" s="62"/>
      <c r="G112" s="61"/>
    </row>
    <row r="113" spans="6:7" x14ac:dyDescent="0.25">
      <c r="F113" s="62"/>
      <c r="G113" s="61"/>
    </row>
    <row r="114" spans="6:7" x14ac:dyDescent="0.25">
      <c r="F114" s="62"/>
      <c r="G114" s="61"/>
    </row>
    <row r="115" spans="6:7" x14ac:dyDescent="0.25">
      <c r="F115" s="62"/>
      <c r="G115" s="61"/>
    </row>
    <row r="116" spans="6:7" x14ac:dyDescent="0.25">
      <c r="F116" s="62"/>
      <c r="G116" s="61"/>
    </row>
    <row r="117" spans="6:7" x14ac:dyDescent="0.25">
      <c r="F117" s="62"/>
      <c r="G117" s="61"/>
    </row>
    <row r="118" spans="6:7" x14ac:dyDescent="0.25">
      <c r="F118" s="62"/>
      <c r="G118" s="61"/>
    </row>
    <row r="119" spans="6:7" x14ac:dyDescent="0.25">
      <c r="F119" s="62"/>
      <c r="G119" s="61"/>
    </row>
    <row r="120" spans="6:7" x14ac:dyDescent="0.25">
      <c r="F120" s="62"/>
      <c r="G120" s="61"/>
    </row>
    <row r="121" spans="6:7" x14ac:dyDescent="0.25">
      <c r="F121" s="62"/>
      <c r="G121" s="61"/>
    </row>
    <row r="122" spans="6:7" x14ac:dyDescent="0.25">
      <c r="F122" s="62"/>
      <c r="G122" s="61"/>
    </row>
    <row r="123" spans="6:7" x14ac:dyDescent="0.25">
      <c r="F123" s="62"/>
      <c r="G123" s="61"/>
    </row>
    <row r="124" spans="6:7" x14ac:dyDescent="0.25">
      <c r="F124" s="62"/>
      <c r="G124" s="61"/>
    </row>
    <row r="125" spans="6:7" x14ac:dyDescent="0.25">
      <c r="F125" s="62"/>
      <c r="G125" s="61"/>
    </row>
    <row r="126" spans="6:7" x14ac:dyDescent="0.25">
      <c r="F126" s="62"/>
      <c r="G126" s="61"/>
    </row>
    <row r="127" spans="6:7" x14ac:dyDescent="0.25">
      <c r="F127" s="62"/>
      <c r="G127" s="61"/>
    </row>
    <row r="128" spans="6:7" x14ac:dyDescent="0.25">
      <c r="F128" s="62"/>
      <c r="G128" s="61"/>
    </row>
    <row r="129" spans="5:7" x14ac:dyDescent="0.25">
      <c r="F129" s="62"/>
      <c r="G129" s="61"/>
    </row>
    <row r="130" spans="5:7" x14ac:dyDescent="0.25">
      <c r="F130" s="62"/>
      <c r="G130" s="61"/>
    </row>
    <row r="131" spans="5:7" x14ac:dyDescent="0.25">
      <c r="F131" s="62"/>
      <c r="G131" s="61"/>
    </row>
    <row r="132" spans="5:7" x14ac:dyDescent="0.25">
      <c r="F132" s="62"/>
      <c r="G132" s="61"/>
    </row>
    <row r="133" spans="5:7" x14ac:dyDescent="0.25">
      <c r="G133" s="61"/>
    </row>
    <row r="134" spans="5:7" x14ac:dyDescent="0.25">
      <c r="G134" s="61"/>
    </row>
    <row r="135" spans="5:7" x14ac:dyDescent="0.25">
      <c r="G135" s="61"/>
    </row>
    <row r="136" spans="5:7" x14ac:dyDescent="0.25">
      <c r="G136" s="61"/>
    </row>
    <row r="137" spans="5:7" x14ac:dyDescent="0.25">
      <c r="G137" s="61"/>
    </row>
    <row r="138" spans="5:7" x14ac:dyDescent="0.25">
      <c r="G138" s="61"/>
    </row>
    <row r="139" spans="5:7" x14ac:dyDescent="0.25">
      <c r="G139" s="61"/>
    </row>
    <row r="140" spans="5:7" x14ac:dyDescent="0.25">
      <c r="G140" s="61"/>
    </row>
    <row r="141" spans="5:7" x14ac:dyDescent="0.25">
      <c r="E141" s="64"/>
      <c r="G141" s="61"/>
    </row>
    <row r="142" spans="5:7" x14ac:dyDescent="0.25">
      <c r="E142" s="64"/>
      <c r="G142" s="61"/>
    </row>
    <row r="143" spans="5:7" x14ac:dyDescent="0.25">
      <c r="G143" s="61"/>
    </row>
    <row r="144" spans="5:7" x14ac:dyDescent="0.25">
      <c r="G144" s="61"/>
    </row>
    <row r="145" spans="5:7" x14ac:dyDescent="0.25">
      <c r="G145" s="61"/>
    </row>
    <row r="146" spans="5:7" x14ac:dyDescent="0.25">
      <c r="G146" s="61"/>
    </row>
    <row r="147" spans="5:7" x14ac:dyDescent="0.25">
      <c r="F147" s="62"/>
      <c r="G147" s="61"/>
    </row>
    <row r="148" spans="5:7" x14ac:dyDescent="0.25">
      <c r="F148" s="62"/>
      <c r="G148" s="61"/>
    </row>
    <row r="149" spans="5:7" x14ac:dyDescent="0.25">
      <c r="F149" s="62"/>
      <c r="G149" s="61"/>
    </row>
    <row r="150" spans="5:7" x14ac:dyDescent="0.25">
      <c r="F150" s="62"/>
      <c r="G150" s="61"/>
    </row>
    <row r="151" spans="5:7" x14ac:dyDescent="0.25">
      <c r="F151" s="62"/>
      <c r="G151" s="61"/>
    </row>
    <row r="152" spans="5:7" ht="12" customHeight="1" x14ac:dyDescent="0.25">
      <c r="F152" s="62"/>
      <c r="G152" s="61"/>
    </row>
    <row r="153" spans="5:7" x14ac:dyDescent="0.25">
      <c r="E153" s="64"/>
      <c r="F153" s="62"/>
      <c r="G153" s="61"/>
    </row>
    <row r="154" spans="5:7" ht="12.75" customHeight="1" x14ac:dyDescent="0.25">
      <c r="E154" s="64"/>
      <c r="F154" s="62"/>
      <c r="G154" s="61"/>
    </row>
    <row r="155" spans="5:7" x14ac:dyDescent="0.25">
      <c r="E155" s="64"/>
      <c r="F155" s="62"/>
      <c r="G155" s="61"/>
    </row>
    <row r="156" spans="5:7" x14ac:dyDescent="0.25">
      <c r="E156" s="64"/>
      <c r="F156" s="62"/>
      <c r="G156" s="61"/>
    </row>
    <row r="157" spans="5:7" x14ac:dyDescent="0.25">
      <c r="E157" s="64"/>
      <c r="F157" s="62"/>
      <c r="G157" s="61"/>
    </row>
    <row r="158" spans="5:7" x14ac:dyDescent="0.25">
      <c r="F158" s="62"/>
      <c r="G158" s="61"/>
    </row>
    <row r="159" spans="5:7" x14ac:dyDescent="0.25">
      <c r="F159" s="62"/>
      <c r="G159" s="61"/>
    </row>
    <row r="160" spans="5:7" x14ac:dyDescent="0.25">
      <c r="F160" s="62"/>
    </row>
    <row r="161" spans="2:7" x14ac:dyDescent="0.25">
      <c r="F161" s="62"/>
    </row>
    <row r="162" spans="2:7" x14ac:dyDescent="0.25">
      <c r="F162" s="62"/>
    </row>
    <row r="163" spans="2:7" x14ac:dyDescent="0.25">
      <c r="F163" s="62"/>
    </row>
    <row r="164" spans="2:7" x14ac:dyDescent="0.25">
      <c r="F164" s="62"/>
    </row>
    <row r="165" spans="2:7" x14ac:dyDescent="0.25">
      <c r="F165" s="62"/>
    </row>
    <row r="166" spans="2:7" x14ac:dyDescent="0.25">
      <c r="F166" s="62"/>
      <c r="G166" s="61"/>
    </row>
    <row r="167" spans="2:7" x14ac:dyDescent="0.25">
      <c r="F167" s="62"/>
      <c r="G167" s="61"/>
    </row>
    <row r="168" spans="2:7" x14ac:dyDescent="0.25">
      <c r="F168" s="62"/>
      <c r="G168" s="61"/>
    </row>
    <row r="169" spans="2:7" x14ac:dyDescent="0.25">
      <c r="E169" s="64"/>
      <c r="F169" s="62"/>
      <c r="G169" s="61"/>
    </row>
    <row r="170" spans="2:7" x14ac:dyDescent="0.25">
      <c r="D170" s="65"/>
      <c r="F170" s="62"/>
      <c r="G170" s="61"/>
    </row>
    <row r="171" spans="2:7" x14ac:dyDescent="0.25">
      <c r="F171" s="62"/>
      <c r="G171" s="61"/>
    </row>
    <row r="172" spans="2:7" ht="12" customHeight="1" x14ac:dyDescent="0.25">
      <c r="F172" s="62"/>
      <c r="G172" s="61"/>
    </row>
    <row r="173" spans="2:7" x14ac:dyDescent="0.25">
      <c r="B173" s="66"/>
      <c r="F173" s="62"/>
      <c r="G173" s="61"/>
    </row>
    <row r="174" spans="2:7" x14ac:dyDescent="0.25">
      <c r="B174" s="66"/>
      <c r="F174" s="62"/>
      <c r="G174" s="61"/>
    </row>
    <row r="175" spans="2:7" x14ac:dyDescent="0.25">
      <c r="B175" s="66"/>
      <c r="F175" s="62"/>
      <c r="G175" s="61"/>
    </row>
    <row r="176" spans="2:7" x14ac:dyDescent="0.25">
      <c r="B176" s="66"/>
      <c r="F176" s="62"/>
      <c r="G176" s="61"/>
    </row>
    <row r="177" spans="1:7" x14ac:dyDescent="0.25">
      <c r="B177" s="66"/>
      <c r="F177" s="62"/>
      <c r="G177" s="61"/>
    </row>
    <row r="178" spans="1:7" x14ac:dyDescent="0.25">
      <c r="B178" s="66"/>
      <c r="F178" s="62"/>
      <c r="G178" s="61"/>
    </row>
    <row r="179" spans="1:7" x14ac:dyDescent="0.25">
      <c r="B179" s="66"/>
      <c r="F179" s="62"/>
      <c r="G179" s="61"/>
    </row>
    <row r="180" spans="1:7" x14ac:dyDescent="0.25">
      <c r="B180" s="66"/>
      <c r="F180" s="62"/>
      <c r="G180" s="61"/>
    </row>
    <row r="181" spans="1:7" x14ac:dyDescent="0.25">
      <c r="B181" s="66"/>
      <c r="F181" s="62"/>
      <c r="G181" s="61"/>
    </row>
    <row r="182" spans="1:7" x14ac:dyDescent="0.25">
      <c r="B182" s="66"/>
      <c r="F182" s="62"/>
      <c r="G182" s="61"/>
    </row>
    <row r="183" spans="1:7" x14ac:dyDescent="0.25">
      <c r="B183" s="66"/>
      <c r="F183" s="62"/>
      <c r="G183" s="61"/>
    </row>
    <row r="184" spans="1:7" x14ac:dyDescent="0.25">
      <c r="B184" s="66"/>
      <c r="F184" s="62"/>
      <c r="G184" s="61"/>
    </row>
    <row r="185" spans="1:7" x14ac:dyDescent="0.25">
      <c r="B185" s="66"/>
      <c r="F185" s="62"/>
      <c r="G185" s="61"/>
    </row>
    <row r="186" spans="1:7" x14ac:dyDescent="0.25">
      <c r="B186" s="66"/>
      <c r="F186" s="62"/>
      <c r="G186" s="61"/>
    </row>
    <row r="187" spans="1:7" x14ac:dyDescent="0.25">
      <c r="B187" s="66"/>
      <c r="F187" s="62"/>
      <c r="G187" s="61"/>
    </row>
    <row r="188" spans="1:7" x14ac:dyDescent="0.25">
      <c r="F188" s="62"/>
      <c r="G188" s="61"/>
    </row>
    <row r="189" spans="1:7" x14ac:dyDescent="0.25">
      <c r="F189" s="62"/>
      <c r="G189" s="61"/>
    </row>
    <row r="190" spans="1:7" x14ac:dyDescent="0.25">
      <c r="F190" s="62"/>
      <c r="G190" s="61"/>
    </row>
    <row r="191" spans="1:7" x14ac:dyDescent="0.25">
      <c r="B191" s="66"/>
      <c r="F191" s="62"/>
      <c r="G191" s="61"/>
    </row>
    <row r="192" spans="1:7" x14ac:dyDescent="0.25">
      <c r="A192" s="66"/>
      <c r="B192" s="66"/>
      <c r="D192" s="65"/>
      <c r="F192" s="62"/>
      <c r="G192" s="61"/>
    </row>
    <row r="193" spans="1:7" x14ac:dyDescent="0.25">
      <c r="A193" s="66"/>
      <c r="B193" s="66"/>
      <c r="D193" s="65"/>
      <c r="F193" s="62"/>
      <c r="G193" s="61"/>
    </row>
    <row r="194" spans="1:7" x14ac:dyDescent="0.25">
      <c r="A194" s="66"/>
      <c r="B194" s="66"/>
      <c r="D194" s="65"/>
      <c r="F194" s="62"/>
      <c r="G194" s="61"/>
    </row>
    <row r="195" spans="1:7" x14ac:dyDescent="0.25">
      <c r="A195" s="66"/>
      <c r="B195" s="66"/>
      <c r="D195" s="65"/>
      <c r="F195" s="62"/>
      <c r="G195" s="61"/>
    </row>
    <row r="196" spans="1:7" x14ac:dyDescent="0.25">
      <c r="A196" s="66"/>
      <c r="B196" s="66"/>
      <c r="D196" s="65"/>
      <c r="F196" s="62"/>
      <c r="G196" s="61"/>
    </row>
    <row r="197" spans="1:7" x14ac:dyDescent="0.25">
      <c r="A197" s="66"/>
      <c r="B197" s="66"/>
      <c r="D197" s="65"/>
      <c r="F197" s="62"/>
      <c r="G197" s="61"/>
    </row>
    <row r="198" spans="1:7" x14ac:dyDescent="0.25">
      <c r="A198" s="66"/>
      <c r="B198" s="66"/>
      <c r="D198" s="65"/>
      <c r="F198" s="62"/>
      <c r="G198" s="61"/>
    </row>
    <row r="199" spans="1:7" x14ac:dyDescent="0.25">
      <c r="A199" s="66"/>
      <c r="B199" s="66"/>
      <c r="D199" s="65"/>
      <c r="F199" s="62"/>
      <c r="G199" s="61"/>
    </row>
    <row r="200" spans="1:7" x14ac:dyDescent="0.25">
      <c r="A200" s="66"/>
      <c r="B200" s="66"/>
      <c r="D200" s="65"/>
      <c r="F200" s="62"/>
      <c r="G200" s="61"/>
    </row>
    <row r="201" spans="1:7" x14ac:dyDescent="0.25">
      <c r="A201" s="66"/>
      <c r="B201" s="66"/>
      <c r="D201" s="65"/>
      <c r="F201" s="62"/>
      <c r="G201" s="61"/>
    </row>
    <row r="202" spans="1:7" x14ac:dyDescent="0.25">
      <c r="A202" s="66"/>
      <c r="B202" s="66"/>
      <c r="D202" s="67"/>
      <c r="F202" s="62"/>
      <c r="G202" s="61"/>
    </row>
    <row r="203" spans="1:7" x14ac:dyDescent="0.25">
      <c r="A203" s="66"/>
      <c r="B203" s="66"/>
      <c r="F203" s="62"/>
      <c r="G203" s="61"/>
    </row>
    <row r="204" spans="1:7" x14ac:dyDescent="0.25">
      <c r="A204" s="66"/>
      <c r="B204" s="66"/>
      <c r="F204" s="62"/>
      <c r="G204" s="61"/>
    </row>
    <row r="205" spans="1:7" x14ac:dyDescent="0.25">
      <c r="A205" s="66"/>
      <c r="B205" s="66"/>
      <c r="F205" s="62"/>
      <c r="G205" s="61"/>
    </row>
    <row r="206" spans="1:7" x14ac:dyDescent="0.25">
      <c r="A206" s="66"/>
      <c r="B206" s="61"/>
      <c r="F206" s="62"/>
      <c r="G206" s="61"/>
    </row>
    <row r="207" spans="1:7" x14ac:dyDescent="0.25">
      <c r="A207" s="61"/>
      <c r="B207" s="61"/>
      <c r="D207" s="62"/>
      <c r="F207" s="62"/>
      <c r="G207" s="61"/>
    </row>
    <row r="208" spans="1:7" x14ac:dyDescent="0.25">
      <c r="A208" s="61"/>
      <c r="D208" s="62"/>
      <c r="F208" s="62"/>
      <c r="G208" s="61"/>
    </row>
    <row r="209" spans="4:7" x14ac:dyDescent="0.25">
      <c r="D209" s="62"/>
      <c r="F209" s="62"/>
      <c r="G209" s="61"/>
    </row>
    <row r="210" spans="4:7" x14ac:dyDescent="0.25">
      <c r="D210" s="62"/>
      <c r="F210" s="62"/>
      <c r="G210" s="61"/>
    </row>
    <row r="211" spans="4:7" x14ac:dyDescent="0.25">
      <c r="D211" s="68"/>
      <c r="F211" s="62"/>
      <c r="G211" s="61"/>
    </row>
    <row r="212" spans="4:7" x14ac:dyDescent="0.25">
      <c r="F212" s="62"/>
      <c r="G212" s="61"/>
    </row>
    <row r="213" spans="4:7" x14ac:dyDescent="0.25">
      <c r="F213" s="62"/>
      <c r="G213" s="61"/>
    </row>
    <row r="214" spans="4:7" x14ac:dyDescent="0.25">
      <c r="F214" s="62"/>
      <c r="G214" s="61"/>
    </row>
    <row r="215" spans="4:7" x14ac:dyDescent="0.25">
      <c r="F215" s="62"/>
      <c r="G215" s="61"/>
    </row>
    <row r="216" spans="4:7" x14ac:dyDescent="0.25">
      <c r="F216" s="62"/>
      <c r="G216" s="61"/>
    </row>
    <row r="217" spans="4:7" x14ac:dyDescent="0.25">
      <c r="F217" s="62"/>
      <c r="G217" s="61"/>
    </row>
    <row r="218" spans="4:7" x14ac:dyDescent="0.25">
      <c r="F218" s="62"/>
      <c r="G218" s="61"/>
    </row>
    <row r="219" spans="4:7" x14ac:dyDescent="0.25">
      <c r="E219" s="64"/>
      <c r="F219" s="62"/>
      <c r="G219" s="61"/>
    </row>
    <row r="220" spans="4:7" x14ac:dyDescent="0.25">
      <c r="E220" s="64"/>
      <c r="F220" s="62"/>
      <c r="G220" s="61"/>
    </row>
    <row r="221" spans="4:7" x14ac:dyDescent="0.25">
      <c r="E221" s="64"/>
      <c r="F221" s="62"/>
      <c r="G221" s="61"/>
    </row>
    <row r="222" spans="4:7" x14ac:dyDescent="0.25">
      <c r="E222" s="64"/>
      <c r="F222" s="62"/>
      <c r="G222" s="61"/>
    </row>
    <row r="223" spans="4:7" x14ac:dyDescent="0.25">
      <c r="F223" s="62"/>
      <c r="G223" s="61"/>
    </row>
    <row r="224" spans="4:7" x14ac:dyDescent="0.25">
      <c r="F224" s="62"/>
      <c r="G224" s="61"/>
    </row>
    <row r="225" spans="4:7" x14ac:dyDescent="0.25">
      <c r="F225" s="62"/>
      <c r="G225" s="61"/>
    </row>
    <row r="226" spans="4:7" x14ac:dyDescent="0.25">
      <c r="F226" s="62"/>
      <c r="G226" s="61"/>
    </row>
    <row r="227" spans="4:7" x14ac:dyDescent="0.25">
      <c r="F227" s="62"/>
      <c r="G227" s="61"/>
    </row>
    <row r="228" spans="4:7" x14ac:dyDescent="0.25">
      <c r="F228" s="62"/>
      <c r="G228" s="61"/>
    </row>
    <row r="229" spans="4:7" x14ac:dyDescent="0.25">
      <c r="F229" s="62"/>
      <c r="G229" s="61"/>
    </row>
    <row r="230" spans="4:7" x14ac:dyDescent="0.25">
      <c r="G230" s="61"/>
    </row>
    <row r="231" spans="4:7" x14ac:dyDescent="0.25">
      <c r="G231" s="61"/>
    </row>
    <row r="232" spans="4:7" x14ac:dyDescent="0.25">
      <c r="G232" s="61"/>
    </row>
    <row r="233" spans="4:7" x14ac:dyDescent="0.25">
      <c r="D233" s="65"/>
      <c r="G233" s="61"/>
    </row>
    <row r="234" spans="4:7" x14ac:dyDescent="0.25">
      <c r="D234" s="65"/>
      <c r="G234" s="61"/>
    </row>
    <row r="235" spans="4:7" x14ac:dyDescent="0.25">
      <c r="D235" s="65"/>
      <c r="G235" s="61"/>
    </row>
    <row r="236" spans="4:7" x14ac:dyDescent="0.25">
      <c r="D236" s="65"/>
      <c r="F236" s="65"/>
      <c r="G236" s="61"/>
    </row>
    <row r="237" spans="4:7" x14ac:dyDescent="0.25">
      <c r="D237" s="65"/>
      <c r="F237" s="65"/>
      <c r="G237" s="61"/>
    </row>
    <row r="238" spans="4:7" x14ac:dyDescent="0.25">
      <c r="D238" s="65"/>
      <c r="F238" s="65"/>
      <c r="G238" s="61"/>
    </row>
    <row r="239" spans="4:7" x14ac:dyDescent="0.25">
      <c r="D239" s="65"/>
      <c r="F239" s="65"/>
      <c r="G239" s="61"/>
    </row>
    <row r="240" spans="4:7" x14ac:dyDescent="0.25">
      <c r="D240" s="65"/>
      <c r="F240" s="65"/>
      <c r="G240" s="61"/>
    </row>
    <row r="241" spans="4:8" x14ac:dyDescent="0.25">
      <c r="D241" s="65"/>
      <c r="F241" s="65"/>
      <c r="G241" s="61"/>
    </row>
    <row r="242" spans="4:8" x14ac:dyDescent="0.25">
      <c r="D242" s="65"/>
      <c r="F242" s="65"/>
      <c r="G242" s="61"/>
    </row>
    <row r="243" spans="4:8" x14ac:dyDescent="0.25">
      <c r="D243" s="65"/>
      <c r="F243" s="65"/>
      <c r="G243" s="61"/>
    </row>
    <row r="244" spans="4:8" x14ac:dyDescent="0.25">
      <c r="D244" s="65"/>
      <c r="F244" s="65"/>
      <c r="G244" s="61"/>
    </row>
    <row r="245" spans="4:8" x14ac:dyDescent="0.25">
      <c r="D245" s="65"/>
      <c r="F245" s="62"/>
      <c r="G245" s="61"/>
    </row>
    <row r="246" spans="4:8" x14ac:dyDescent="0.25">
      <c r="D246" s="65"/>
      <c r="G246" s="61"/>
    </row>
    <row r="247" spans="4:8" x14ac:dyDescent="0.25">
      <c r="D247" s="65"/>
      <c r="G247" s="61"/>
    </row>
    <row r="248" spans="4:8" x14ac:dyDescent="0.25">
      <c r="D248" s="65"/>
      <c r="F248" s="30" t="str">
        <f>""</f>
        <v/>
      </c>
      <c r="G248" s="61"/>
      <c r="H248" s="65"/>
    </row>
    <row r="249" spans="4:8" x14ac:dyDescent="0.25">
      <c r="D249" s="65"/>
      <c r="F249" s="62"/>
      <c r="G249" s="61"/>
      <c r="H249" s="65"/>
    </row>
    <row r="250" spans="4:8" x14ac:dyDescent="0.25">
      <c r="D250" s="65"/>
      <c r="F250" s="69"/>
      <c r="G250" s="61"/>
      <c r="H250" s="65"/>
    </row>
    <row r="251" spans="4:8" x14ac:dyDescent="0.25">
      <c r="D251" s="65"/>
      <c r="F251" s="69"/>
      <c r="G251" s="61"/>
      <c r="H251" s="65"/>
    </row>
    <row r="252" spans="4:8" x14ac:dyDescent="0.25">
      <c r="D252" s="65"/>
      <c r="F252" s="69"/>
      <c r="G252" s="61"/>
      <c r="H252" s="65"/>
    </row>
    <row r="253" spans="4:8" x14ac:dyDescent="0.25">
      <c r="D253" s="65"/>
      <c r="F253" s="69"/>
      <c r="G253" s="61"/>
      <c r="H253" s="65"/>
    </row>
    <row r="254" spans="4:8" x14ac:dyDescent="0.25">
      <c r="D254" s="65"/>
      <c r="G254" s="61"/>
    </row>
    <row r="255" spans="4:8" x14ac:dyDescent="0.25">
      <c r="D255" s="65"/>
      <c r="G255" s="61"/>
    </row>
    <row r="256" spans="4:8" x14ac:dyDescent="0.25">
      <c r="D256" s="65"/>
      <c r="G256" s="61"/>
    </row>
    <row r="257" spans="4:7" x14ac:dyDescent="0.25">
      <c r="D257" s="65"/>
      <c r="G257" s="65"/>
    </row>
    <row r="258" spans="4:7" x14ac:dyDescent="0.25">
      <c r="D258" s="65"/>
      <c r="G258" s="65"/>
    </row>
    <row r="259" spans="4:7" x14ac:dyDescent="0.25">
      <c r="D259" s="65"/>
      <c r="G259" s="65"/>
    </row>
    <row r="260" spans="4:7" x14ac:dyDescent="0.25">
      <c r="D260" s="65"/>
      <c r="G260" s="65"/>
    </row>
    <row r="261" spans="4:7" x14ac:dyDescent="0.25">
      <c r="D261" s="65"/>
      <c r="G261" s="61"/>
    </row>
    <row r="262" spans="4:7" x14ac:dyDescent="0.25">
      <c r="D262" s="65"/>
      <c r="G262" s="61"/>
    </row>
    <row r="263" spans="4:7" x14ac:dyDescent="0.25">
      <c r="D263" s="65"/>
    </row>
    <row r="264" spans="4:7" x14ac:dyDescent="0.25">
      <c r="D264" s="65"/>
      <c r="G264" s="61"/>
    </row>
    <row r="265" spans="4:7" x14ac:dyDescent="0.25">
      <c r="D265" s="65"/>
      <c r="G265" s="61"/>
    </row>
    <row r="266" spans="4:7" x14ac:dyDescent="0.25">
      <c r="D266" s="65"/>
    </row>
    <row r="267" spans="4:7" x14ac:dyDescent="0.25">
      <c r="D267" s="65"/>
      <c r="G267" s="61"/>
    </row>
    <row r="268" spans="4:7" x14ac:dyDescent="0.25">
      <c r="D268" s="65"/>
      <c r="G268" s="61"/>
    </row>
    <row r="269" spans="4:7" x14ac:dyDescent="0.25">
      <c r="D269" s="65"/>
    </row>
    <row r="270" spans="4:7" x14ac:dyDescent="0.25">
      <c r="D270" s="65"/>
      <c r="G270" s="61"/>
    </row>
    <row r="271" spans="4:7" x14ac:dyDescent="0.25">
      <c r="D271" s="65"/>
    </row>
    <row r="272" spans="4:7" x14ac:dyDescent="0.25">
      <c r="D272" s="65"/>
    </row>
    <row r="273" spans="1:14" x14ac:dyDescent="0.25">
      <c r="D273" s="65"/>
    </row>
    <row r="274" spans="1:14" x14ac:dyDescent="0.25">
      <c r="D274" s="65"/>
    </row>
    <row r="275" spans="1:14" x14ac:dyDescent="0.25">
      <c r="D275" s="65"/>
    </row>
    <row r="276" spans="1:14" x14ac:dyDescent="0.25">
      <c r="D276" s="65"/>
      <c r="G276" s="61"/>
    </row>
    <row r="277" spans="1:14" x14ac:dyDescent="0.25">
      <c r="D277" s="65"/>
      <c r="G277" s="61"/>
    </row>
    <row r="278" spans="1:14" x14ac:dyDescent="0.25">
      <c r="D278" s="65"/>
      <c r="G278" s="61"/>
    </row>
    <row r="279" spans="1:14" x14ac:dyDescent="0.25">
      <c r="D279" s="65"/>
      <c r="G279" s="61"/>
    </row>
    <row r="280" spans="1:14" x14ac:dyDescent="0.25">
      <c r="D280" s="65"/>
    </row>
    <row r="281" spans="1:14" x14ac:dyDescent="0.25">
      <c r="D281" s="65"/>
    </row>
    <row r="282" spans="1:14" x14ac:dyDescent="0.25">
      <c r="D282" s="65"/>
    </row>
    <row r="283" spans="1:14" x14ac:dyDescent="0.25">
      <c r="D283" s="65"/>
    </row>
    <row r="284" spans="1:14" x14ac:dyDescent="0.25">
      <c r="D284" s="65"/>
    </row>
    <row r="285" spans="1:14" x14ac:dyDescent="0.25">
      <c r="D285" s="65"/>
    </row>
    <row r="286" spans="1:14" s="31" customFormat="1" x14ac:dyDescent="0.25">
      <c r="A286" s="30"/>
      <c r="B286" s="30"/>
      <c r="C286" s="30"/>
      <c r="D286" s="65"/>
      <c r="F286" s="30"/>
      <c r="G286" s="30"/>
      <c r="H286" s="30"/>
      <c r="I286" s="30"/>
      <c r="J286" s="30"/>
      <c r="K286" s="30"/>
      <c r="L286" s="30"/>
      <c r="M286" s="30"/>
      <c r="N286" s="30"/>
    </row>
    <row r="287" spans="1:14" s="31" customFormat="1" x14ac:dyDescent="0.25">
      <c r="A287" s="30"/>
      <c r="B287" s="30"/>
      <c r="C287" s="30"/>
      <c r="D287" s="65"/>
      <c r="F287" s="30"/>
      <c r="G287" s="30"/>
      <c r="H287" s="30"/>
      <c r="I287" s="30"/>
      <c r="J287" s="30"/>
      <c r="K287" s="30"/>
      <c r="L287" s="30"/>
      <c r="M287" s="30"/>
      <c r="N287" s="30"/>
    </row>
    <row r="288" spans="1:14" s="31" customFormat="1" x14ac:dyDescent="0.25">
      <c r="A288" s="30"/>
      <c r="B288" s="30"/>
      <c r="C288" s="30"/>
      <c r="D288" s="65"/>
      <c r="F288" s="30"/>
      <c r="G288" s="30"/>
      <c r="H288" s="30"/>
      <c r="I288" s="30"/>
      <c r="J288" s="30"/>
      <c r="K288" s="30"/>
      <c r="L288" s="30"/>
      <c r="M288" s="30"/>
      <c r="N288" s="30"/>
    </row>
    <row r="289" spans="1:14" s="31" customFormat="1" x14ac:dyDescent="0.25">
      <c r="A289" s="30"/>
      <c r="B289" s="30"/>
      <c r="C289" s="30"/>
      <c r="D289" s="65"/>
      <c r="F289" s="30"/>
      <c r="G289" s="30"/>
      <c r="H289" s="30"/>
      <c r="I289" s="30"/>
      <c r="J289" s="30"/>
      <c r="K289" s="30"/>
      <c r="L289" s="30"/>
      <c r="M289" s="30"/>
      <c r="N289" s="30"/>
    </row>
    <row r="290" spans="1:14" s="31" customFormat="1" x14ac:dyDescent="0.25">
      <c r="A290" s="30"/>
      <c r="B290" s="30"/>
      <c r="C290" s="30"/>
      <c r="D290" s="65"/>
      <c r="F290" s="30"/>
      <c r="G290" s="30"/>
      <c r="H290" s="30"/>
      <c r="I290" s="30"/>
      <c r="J290" s="30"/>
      <c r="K290" s="30"/>
      <c r="L290" s="30"/>
      <c r="M290" s="30"/>
      <c r="N290" s="30"/>
    </row>
    <row r="291" spans="1:14" s="31" customFormat="1" x14ac:dyDescent="0.25">
      <c r="A291" s="30"/>
      <c r="B291" s="30"/>
      <c r="C291" s="30"/>
      <c r="D291" s="65"/>
      <c r="F291" s="30"/>
      <c r="G291" s="30"/>
      <c r="H291" s="30"/>
      <c r="I291" s="30"/>
      <c r="J291" s="30"/>
      <c r="K291" s="30"/>
      <c r="L291" s="30"/>
      <c r="M291" s="30"/>
      <c r="N291" s="30"/>
    </row>
    <row r="292" spans="1:14" s="31" customFormat="1" x14ac:dyDescent="0.25">
      <c r="A292" s="30"/>
      <c r="B292" s="30"/>
      <c r="C292" s="30"/>
      <c r="D292" s="65"/>
      <c r="F292" s="30"/>
      <c r="G292" s="30"/>
      <c r="H292" s="30"/>
      <c r="I292" s="30"/>
      <c r="J292" s="30"/>
      <c r="K292" s="30"/>
      <c r="L292" s="30"/>
      <c r="M292" s="30"/>
      <c r="N292" s="30"/>
    </row>
    <row r="293" spans="1:14" s="31" customFormat="1" x14ac:dyDescent="0.25">
      <c r="A293" s="30"/>
      <c r="B293" s="30"/>
      <c r="C293" s="30"/>
      <c r="D293" s="65"/>
      <c r="F293" s="30"/>
      <c r="G293" s="30"/>
      <c r="H293" s="30"/>
      <c r="I293" s="30"/>
      <c r="J293" s="30"/>
      <c r="K293" s="30"/>
      <c r="L293" s="30"/>
      <c r="M293" s="30"/>
      <c r="N293" s="30"/>
    </row>
    <row r="294" spans="1:14" s="31" customFormat="1" x14ac:dyDescent="0.25">
      <c r="A294" s="30"/>
      <c r="B294" s="30"/>
      <c r="C294" s="30"/>
      <c r="D294" s="65"/>
      <c r="F294" s="30"/>
      <c r="G294" s="30"/>
      <c r="H294" s="30"/>
      <c r="I294" s="30"/>
      <c r="J294" s="30"/>
      <c r="K294" s="30"/>
      <c r="L294" s="30"/>
      <c r="M294" s="30"/>
      <c r="N294" s="30"/>
    </row>
    <row r="295" spans="1:14" s="31" customFormat="1" x14ac:dyDescent="0.25">
      <c r="A295" s="30"/>
      <c r="B295" s="30"/>
      <c r="C295" s="30"/>
      <c r="D295" s="65"/>
      <c r="F295" s="30"/>
      <c r="G295" s="30"/>
      <c r="H295" s="30"/>
      <c r="I295" s="30"/>
      <c r="J295" s="30"/>
      <c r="K295" s="30"/>
      <c r="L295" s="30"/>
      <c r="M295" s="30"/>
      <c r="N295" s="30"/>
    </row>
    <row r="296" spans="1:14" s="31" customFormat="1" x14ac:dyDescent="0.25">
      <c r="A296" s="30"/>
      <c r="B296" s="30"/>
      <c r="C296" s="30"/>
      <c r="D296" s="65"/>
      <c r="F296" s="30"/>
      <c r="G296" s="30"/>
      <c r="H296" s="30"/>
      <c r="I296" s="30"/>
      <c r="J296" s="30"/>
      <c r="K296" s="30"/>
      <c r="L296" s="30"/>
      <c r="M296" s="30"/>
      <c r="N296" s="30"/>
    </row>
    <row r="297" spans="1:14" s="31" customFormat="1" x14ac:dyDescent="0.25">
      <c r="A297" s="30"/>
      <c r="B297" s="30"/>
      <c r="C297" s="30"/>
      <c r="D297" s="65"/>
      <c r="F297" s="30"/>
      <c r="G297" s="30"/>
      <c r="H297" s="30"/>
      <c r="I297" s="30"/>
      <c r="J297" s="30"/>
      <c r="K297" s="30"/>
      <c r="L297" s="30"/>
      <c r="M297" s="30"/>
      <c r="N297" s="30"/>
    </row>
    <row r="306" spans="1:14" x14ac:dyDescent="0.25">
      <c r="E306" s="70"/>
    </row>
    <row r="307" spans="1:14" x14ac:dyDescent="0.25">
      <c r="E307" s="70"/>
    </row>
    <row r="308" spans="1:14" x14ac:dyDescent="0.25">
      <c r="E308" s="70"/>
    </row>
    <row r="319" spans="1:14" s="31" customFormat="1" x14ac:dyDescent="0.25">
      <c r="A319" s="30"/>
      <c r="B319" s="30"/>
      <c r="C319" s="30"/>
      <c r="D319" s="65"/>
      <c r="F319" s="30"/>
      <c r="G319" s="30"/>
      <c r="H319" s="30"/>
      <c r="I319" s="30"/>
      <c r="J319" s="30"/>
      <c r="K319" s="30"/>
      <c r="L319" s="30"/>
      <c r="M319" s="30"/>
      <c r="N319" s="30"/>
    </row>
    <row r="320" spans="1:14" s="31" customFormat="1" x14ac:dyDescent="0.25">
      <c r="A320" s="30"/>
      <c r="B320" s="30"/>
      <c r="C320" s="30"/>
      <c r="D320" s="62"/>
      <c r="F320" s="30"/>
      <c r="G320" s="30"/>
      <c r="H320" s="30"/>
      <c r="I320" s="30"/>
      <c r="J320" s="30"/>
      <c r="K320" s="30"/>
      <c r="L320" s="30"/>
      <c r="M320" s="30"/>
      <c r="N320" s="30"/>
    </row>
    <row r="321" spans="1:14" s="31" customFormat="1" x14ac:dyDescent="0.25">
      <c r="A321" s="30"/>
      <c r="B321" s="30"/>
      <c r="C321" s="30"/>
      <c r="D321" s="62"/>
      <c r="F321" s="30"/>
      <c r="G321" s="30"/>
      <c r="H321" s="30"/>
      <c r="I321" s="30"/>
      <c r="J321" s="30"/>
      <c r="K321" s="30"/>
      <c r="L321" s="30"/>
      <c r="M321" s="30"/>
      <c r="N321" s="30"/>
    </row>
    <row r="322" spans="1:14" s="31" customFormat="1" x14ac:dyDescent="0.25">
      <c r="A322" s="30"/>
      <c r="B322" s="30"/>
      <c r="C322" s="30"/>
      <c r="D322" s="65"/>
      <c r="F322" s="30"/>
      <c r="G322" s="30"/>
      <c r="H322" s="30"/>
      <c r="I322" s="30"/>
      <c r="J322" s="30"/>
      <c r="K322" s="30"/>
      <c r="L322" s="30"/>
      <c r="M322" s="30"/>
      <c r="N322" s="30"/>
    </row>
    <row r="323" spans="1:14" s="31" customFormat="1" x14ac:dyDescent="0.25">
      <c r="A323" s="30"/>
      <c r="B323" s="30"/>
      <c r="C323" s="30"/>
      <c r="D323" s="71"/>
      <c r="F323" s="30"/>
      <c r="G323" s="30"/>
      <c r="H323" s="30"/>
      <c r="I323" s="30"/>
      <c r="J323" s="30"/>
      <c r="K323" s="30"/>
      <c r="L323" s="30"/>
      <c r="M323" s="30"/>
      <c r="N323" s="30"/>
    </row>
    <row r="325" spans="1:14" s="31" customFormat="1" x14ac:dyDescent="0.25">
      <c r="A325" s="30"/>
      <c r="B325" s="30"/>
      <c r="C325" s="30"/>
      <c r="D325" s="71"/>
      <c r="F325" s="30"/>
      <c r="G325" s="30"/>
      <c r="H325" s="30"/>
      <c r="I325" s="30"/>
      <c r="J325" s="30"/>
      <c r="K325" s="30"/>
      <c r="L325" s="30"/>
      <c r="M325" s="30"/>
      <c r="N325" s="30"/>
    </row>
    <row r="326" spans="1:14" s="31" customFormat="1" x14ac:dyDescent="0.25">
      <c r="A326" s="30"/>
      <c r="B326" s="30"/>
      <c r="C326" s="30"/>
      <c r="D326" s="71"/>
      <c r="F326" s="30"/>
      <c r="G326" s="30"/>
      <c r="H326" s="30"/>
      <c r="I326" s="30"/>
      <c r="J326" s="30"/>
      <c r="K326" s="30"/>
      <c r="L326" s="30"/>
      <c r="M326" s="30"/>
      <c r="N326" s="30"/>
    </row>
    <row r="328" spans="1:14" s="31" customFormat="1" x14ac:dyDescent="0.25">
      <c r="A328" s="30"/>
      <c r="B328" s="30"/>
      <c r="C328" s="30"/>
      <c r="D328" s="67"/>
      <c r="F328" s="30"/>
      <c r="G328" s="30"/>
      <c r="H328" s="30"/>
      <c r="I328" s="30"/>
      <c r="J328" s="30"/>
      <c r="K328" s="30"/>
      <c r="L328" s="30"/>
      <c r="M328" s="30"/>
      <c r="N328" s="30"/>
    </row>
    <row r="329" spans="1:14" s="31" customFormat="1" x14ac:dyDescent="0.25">
      <c r="A329" s="30"/>
      <c r="B329" s="30"/>
      <c r="C329" s="30"/>
      <c r="D329" s="67"/>
      <c r="F329" s="30"/>
      <c r="G329" s="30"/>
      <c r="H329" s="30"/>
      <c r="I329" s="30"/>
      <c r="J329" s="30"/>
      <c r="K329" s="30"/>
      <c r="L329" s="30"/>
      <c r="M329" s="30"/>
      <c r="N329" s="30"/>
    </row>
    <row r="330" spans="1:14" s="31" customFormat="1" x14ac:dyDescent="0.25">
      <c r="A330" s="30"/>
      <c r="B330" s="30"/>
      <c r="C330" s="30"/>
      <c r="D330" s="67"/>
      <c r="F330" s="30"/>
      <c r="G330" s="30"/>
      <c r="H330" s="30"/>
      <c r="I330" s="30"/>
      <c r="J330" s="30"/>
      <c r="K330" s="30"/>
      <c r="L330" s="30"/>
      <c r="M330" s="30"/>
      <c r="N330" s="30"/>
    </row>
    <row r="331" spans="1:14" s="31" customFormat="1" x14ac:dyDescent="0.25">
      <c r="A331" s="30"/>
      <c r="B331" s="30"/>
      <c r="C331" s="30"/>
      <c r="D331" s="67"/>
      <c r="F331" s="30"/>
      <c r="G331" s="30"/>
      <c r="H331" s="30"/>
      <c r="I331" s="30"/>
      <c r="J331" s="30"/>
      <c r="K331" s="30"/>
      <c r="L331" s="30"/>
      <c r="M331" s="30"/>
      <c r="N331" s="30"/>
    </row>
    <row r="332" spans="1:14" s="31" customFormat="1" x14ac:dyDescent="0.25">
      <c r="A332" s="30"/>
      <c r="B332" s="30"/>
      <c r="C332" s="30"/>
      <c r="D332" s="67"/>
      <c r="F332" s="30"/>
      <c r="G332" s="30"/>
      <c r="H332" s="30"/>
      <c r="I332" s="30"/>
      <c r="J332" s="30"/>
      <c r="K332" s="30"/>
      <c r="L332" s="30"/>
      <c r="M332" s="30"/>
      <c r="N332" s="30"/>
    </row>
    <row r="333" spans="1:14" s="31" customFormat="1" x14ac:dyDescent="0.25">
      <c r="A333" s="30"/>
      <c r="B333" s="30"/>
      <c r="C333" s="30"/>
      <c r="D333" s="67"/>
      <c r="F333" s="30"/>
      <c r="G333" s="30"/>
      <c r="H333" s="30"/>
      <c r="I333" s="30"/>
      <c r="J333" s="30"/>
      <c r="K333" s="30"/>
      <c r="L333" s="30"/>
      <c r="M333" s="30"/>
      <c r="N333" s="30"/>
    </row>
    <row r="334" spans="1:14" s="31" customFormat="1" x14ac:dyDescent="0.25">
      <c r="A334" s="30"/>
      <c r="B334" s="30"/>
      <c r="C334" s="30"/>
      <c r="D334" s="67"/>
      <c r="F334" s="30"/>
      <c r="G334" s="30"/>
      <c r="H334" s="30"/>
      <c r="I334" s="30"/>
      <c r="J334" s="30"/>
      <c r="K334" s="30"/>
      <c r="L334" s="30"/>
      <c r="M334" s="30"/>
      <c r="N334" s="30"/>
    </row>
    <row r="335" spans="1:14" s="31" customFormat="1" x14ac:dyDescent="0.25">
      <c r="A335" s="30"/>
      <c r="B335" s="30"/>
      <c r="C335" s="30"/>
      <c r="D335" s="67"/>
      <c r="F335" s="30"/>
      <c r="G335" s="30"/>
      <c r="H335" s="30"/>
      <c r="I335" s="30"/>
      <c r="J335" s="30"/>
      <c r="K335" s="30"/>
      <c r="L335" s="30"/>
      <c r="M335" s="30"/>
      <c r="N335" s="30"/>
    </row>
    <row r="336" spans="1:14" s="31" customFormat="1" x14ac:dyDescent="0.25">
      <c r="A336" s="30"/>
      <c r="B336" s="30"/>
      <c r="C336" s="30"/>
      <c r="D336" s="67"/>
      <c r="F336" s="30"/>
      <c r="G336" s="30"/>
      <c r="H336" s="30"/>
      <c r="I336" s="30"/>
      <c r="J336" s="30"/>
      <c r="K336" s="30"/>
      <c r="L336" s="30"/>
      <c r="M336" s="30"/>
      <c r="N336" s="30"/>
    </row>
    <row r="337" spans="1:14" s="31" customFormat="1" x14ac:dyDescent="0.25">
      <c r="A337" s="30"/>
      <c r="B337" s="30"/>
      <c r="C337" s="30"/>
      <c r="D337" s="67"/>
      <c r="F337" s="30"/>
      <c r="G337" s="30"/>
      <c r="H337" s="30"/>
      <c r="I337" s="30"/>
      <c r="J337" s="30"/>
      <c r="K337" s="30"/>
      <c r="L337" s="30"/>
      <c r="M337" s="30"/>
      <c r="N337" s="30"/>
    </row>
    <row r="338" spans="1:14" s="31" customFormat="1" x14ac:dyDescent="0.25">
      <c r="A338" s="30"/>
      <c r="B338" s="30"/>
      <c r="C338" s="30"/>
      <c r="D338" s="67"/>
      <c r="F338" s="30"/>
      <c r="G338" s="30"/>
      <c r="H338" s="30"/>
      <c r="I338" s="30"/>
      <c r="J338" s="30"/>
      <c r="K338" s="30"/>
      <c r="L338" s="30"/>
      <c r="M338" s="30"/>
      <c r="N338" s="30"/>
    </row>
    <row r="339" spans="1:14" s="31" customFormat="1" x14ac:dyDescent="0.25">
      <c r="A339" s="30"/>
      <c r="B339" s="30"/>
      <c r="C339" s="30"/>
      <c r="D339" s="71"/>
      <c r="F339" s="30"/>
      <c r="G339" s="30"/>
      <c r="H339" s="30"/>
      <c r="I339" s="30"/>
      <c r="J339" s="30"/>
      <c r="K339" s="30"/>
      <c r="L339" s="30"/>
      <c r="M339" s="30"/>
      <c r="N339" s="30"/>
    </row>
    <row r="340" spans="1:14" s="31" customFormat="1" x14ac:dyDescent="0.25">
      <c r="A340" s="30"/>
      <c r="B340" s="30"/>
      <c r="C340" s="30"/>
      <c r="D340" s="71"/>
      <c r="F340" s="30"/>
      <c r="G340" s="30"/>
      <c r="H340" s="30"/>
      <c r="I340" s="30"/>
      <c r="J340" s="30"/>
      <c r="K340" s="30"/>
      <c r="L340" s="30"/>
      <c r="M340" s="30"/>
      <c r="N340" s="30"/>
    </row>
    <row r="346" spans="1:14" s="31" customFormat="1" x14ac:dyDescent="0.25">
      <c r="A346" s="30"/>
      <c r="B346" s="30"/>
      <c r="C346" s="30"/>
      <c r="D346" s="65"/>
      <c r="F346" s="30"/>
      <c r="G346" s="30"/>
      <c r="H346" s="30"/>
      <c r="I346" s="30"/>
      <c r="J346" s="30"/>
      <c r="K346" s="30"/>
      <c r="L346" s="30"/>
      <c r="M346" s="30"/>
      <c r="N346" s="30"/>
    </row>
    <row r="347" spans="1:14" s="31" customFormat="1" x14ac:dyDescent="0.25">
      <c r="A347" s="30"/>
      <c r="B347" s="30"/>
      <c r="C347" s="30"/>
      <c r="D347" s="65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4" s="31" customFormat="1" x14ac:dyDescent="0.25">
      <c r="A348" s="30"/>
      <c r="B348" s="30"/>
      <c r="C348" s="30"/>
      <c r="D348" s="65"/>
      <c r="F348" s="30"/>
      <c r="G348" s="30"/>
      <c r="H348" s="30"/>
      <c r="I348" s="30"/>
      <c r="J348" s="30"/>
      <c r="K348" s="30"/>
      <c r="L348" s="30"/>
      <c r="M348" s="30"/>
      <c r="N348" s="30"/>
    </row>
    <row r="349" spans="1:14" s="31" customFormat="1" x14ac:dyDescent="0.25">
      <c r="A349" s="30"/>
      <c r="B349" s="30"/>
      <c r="C349" s="30"/>
      <c r="D349" s="65"/>
      <c r="F349" s="30"/>
      <c r="G349" s="30"/>
      <c r="H349" s="30"/>
      <c r="I349" s="30"/>
      <c r="J349" s="30"/>
      <c r="K349" s="30"/>
      <c r="L349" s="30"/>
      <c r="M349" s="30"/>
      <c r="N349" s="30"/>
    </row>
    <row r="350" spans="1:14" s="31" customFormat="1" x14ac:dyDescent="0.25">
      <c r="A350" s="30"/>
      <c r="B350" s="30"/>
      <c r="C350" s="30"/>
      <c r="D350" s="65"/>
      <c r="F350" s="30"/>
      <c r="G350" s="30"/>
      <c r="H350" s="30"/>
      <c r="I350" s="30"/>
      <c r="J350" s="30"/>
      <c r="K350" s="30"/>
      <c r="L350" s="30"/>
      <c r="M350" s="30"/>
      <c r="N350" s="30"/>
    </row>
    <row r="353" spans="1:14" s="31" customFormat="1" x14ac:dyDescent="0.25">
      <c r="A353" s="30"/>
      <c r="B353" s="30"/>
      <c r="C353" s="30"/>
      <c r="D353" s="65"/>
      <c r="F353" s="30"/>
      <c r="G353" s="30"/>
      <c r="H353" s="30"/>
      <c r="I353" s="30"/>
      <c r="J353" s="30"/>
      <c r="K353" s="30"/>
      <c r="L353" s="30"/>
      <c r="M353" s="30"/>
      <c r="N353" s="30"/>
    </row>
    <row r="354" spans="1:14" s="31" customFormat="1" x14ac:dyDescent="0.25">
      <c r="A354" s="30"/>
      <c r="B354" s="30"/>
      <c r="C354" s="30"/>
      <c r="D354" s="65"/>
      <c r="F354" s="30"/>
      <c r="G354" s="30"/>
      <c r="H354" s="30"/>
      <c r="I354" s="30"/>
      <c r="J354" s="30"/>
      <c r="K354" s="30"/>
      <c r="L354" s="30"/>
      <c r="M354" s="30"/>
      <c r="N354" s="30"/>
    </row>
    <row r="355" spans="1:14" s="31" customFormat="1" x14ac:dyDescent="0.25">
      <c r="A355" s="30"/>
      <c r="B355" s="30"/>
      <c r="C355" s="30"/>
      <c r="D355" s="65"/>
      <c r="F355" s="30"/>
      <c r="G355" s="30"/>
      <c r="H355" s="30"/>
      <c r="I355" s="30"/>
      <c r="J355" s="30"/>
      <c r="K355" s="30"/>
      <c r="L355" s="30"/>
      <c r="M355" s="30"/>
      <c r="N355" s="30"/>
    </row>
    <row r="356" spans="1:14" s="31" customFormat="1" x14ac:dyDescent="0.25">
      <c r="A356" s="30"/>
      <c r="B356" s="30"/>
      <c r="C356" s="30"/>
      <c r="D356" s="65"/>
      <c r="F356" s="30"/>
      <c r="G356" s="30"/>
      <c r="H356" s="30"/>
      <c r="I356" s="30"/>
      <c r="J356" s="30"/>
      <c r="K356" s="30"/>
      <c r="L356" s="30"/>
      <c r="M356" s="30"/>
      <c r="N356" s="30"/>
    </row>
    <row r="357" spans="1:14" s="31" customFormat="1" x14ac:dyDescent="0.25">
      <c r="A357" s="30"/>
      <c r="B357" s="30"/>
      <c r="C357" s="30"/>
      <c r="D357" s="65"/>
      <c r="F357" s="30"/>
      <c r="G357" s="30"/>
      <c r="H357" s="30"/>
      <c r="I357" s="30"/>
      <c r="J357" s="30"/>
      <c r="K357" s="30"/>
      <c r="L357" s="30"/>
      <c r="M357" s="30"/>
      <c r="N357" s="30"/>
    </row>
    <row r="358" spans="1:14" s="31" customFormat="1" x14ac:dyDescent="0.25">
      <c r="A358" s="30"/>
      <c r="B358" s="30"/>
      <c r="C358" s="30"/>
      <c r="D358" s="62"/>
      <c r="F358" s="30"/>
      <c r="G358" s="30"/>
      <c r="H358" s="30"/>
      <c r="I358" s="30"/>
      <c r="J358" s="30"/>
      <c r="K358" s="30"/>
      <c r="L358" s="30"/>
      <c r="M358" s="30"/>
      <c r="N358" s="30"/>
    </row>
    <row r="359" spans="1:14" s="31" customFormat="1" x14ac:dyDescent="0.25">
      <c r="A359" s="30"/>
      <c r="B359" s="30"/>
      <c r="C359" s="30"/>
      <c r="D359" s="65"/>
      <c r="F359" s="30"/>
      <c r="G359" s="30"/>
      <c r="H359" s="30"/>
      <c r="I359" s="30"/>
      <c r="J359" s="30"/>
      <c r="K359" s="30"/>
      <c r="L359" s="30"/>
      <c r="M359" s="30"/>
      <c r="N359" s="30"/>
    </row>
    <row r="364" spans="1:14" s="31" customFormat="1" x14ac:dyDescent="0.25">
      <c r="A364" s="30"/>
      <c r="B364" s="30"/>
      <c r="C364" s="30"/>
      <c r="D364" s="72"/>
      <c r="F364" s="30"/>
      <c r="G364" s="30"/>
      <c r="H364" s="30"/>
      <c r="I364" s="30"/>
      <c r="J364" s="30"/>
      <c r="K364" s="30"/>
      <c r="L364" s="30"/>
      <c r="M364" s="30"/>
      <c r="N364" s="30"/>
    </row>
    <row r="373" spans="1:14" s="31" customFormat="1" x14ac:dyDescent="0.25">
      <c r="A373" s="30"/>
      <c r="B373" s="30"/>
      <c r="C373" s="30"/>
      <c r="D373" s="62"/>
      <c r="F373" s="30"/>
      <c r="G373" s="30"/>
      <c r="H373" s="30"/>
      <c r="I373" s="30"/>
      <c r="J373" s="30"/>
      <c r="K373" s="30"/>
      <c r="L373" s="30"/>
      <c r="M373" s="30"/>
      <c r="N373" s="30"/>
    </row>
  </sheetData>
  <mergeCells count="5">
    <mergeCell ref="B1:L1"/>
    <mergeCell ref="B2:L2"/>
    <mergeCell ref="N2:N4"/>
    <mergeCell ref="B3:L3"/>
    <mergeCell ref="B4:L4"/>
  </mergeCells>
  <printOptions horizontalCentered="1" verticalCentered="1"/>
  <pageMargins left="0.19685039370078741" right="0.19685039370078741" top="0.27559055118110237" bottom="0.15748031496062992" header="0" footer="0"/>
  <pageSetup scale="4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8CD47413027B4E961BE32744309363" ma:contentTypeVersion="1" ma:contentTypeDescription="Crear nuevo documento." ma:contentTypeScope="" ma:versionID="f261875d57ed8dd78080383c7a444f0d">
  <xsd:schema xmlns:xsd="http://www.w3.org/2001/XMLSchema" xmlns:xs="http://www.w3.org/2001/XMLSchema" xmlns:p="http://schemas.microsoft.com/office/2006/metadata/properties" xmlns:ns2="8a0a4788-06ca-437b-bfc6-ffe2f4a28eed" targetNamespace="http://schemas.microsoft.com/office/2006/metadata/properties" ma:root="true" ma:fieldsID="c1e32adbda26099a4e9e31c4bc449d94" ns2:_="">
    <xsd:import namespace="8a0a4788-06ca-437b-bfc6-ffe2f4a28ee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a4788-06ca-437b-bfc6-ffe2f4a28e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1BB80-F3DB-4515-B101-AB4261BEE963}"/>
</file>

<file path=customXml/itemProps2.xml><?xml version="1.0" encoding="utf-8"?>
<ds:datastoreItem xmlns:ds="http://schemas.openxmlformats.org/officeDocument/2006/customXml" ds:itemID="{CD65D366-F651-4A7C-9E7D-AFF0D65055A3}"/>
</file>

<file path=customXml/itemProps3.xml><?xml version="1.0" encoding="utf-8"?>
<ds:datastoreItem xmlns:ds="http://schemas.openxmlformats.org/officeDocument/2006/customXml" ds:itemID="{5CA7DFD0-6424-43E4-9F2D-40D49525D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CEI2014</vt:lpstr>
      <vt:lpstr>Sectores Institucionales</vt:lpstr>
    </vt:vector>
  </TitlesOfParts>
  <Company>BCCR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PIERCEPA@bccr.fi.cr</dc:creator>
  <cp:lastModifiedBy>UCANAN JIMENEZ JEFFREY</cp:lastModifiedBy>
  <cp:lastPrinted>2018-07-19T15:50:16Z</cp:lastPrinted>
  <dcterms:created xsi:type="dcterms:W3CDTF">2016-01-26T02:54:47Z</dcterms:created>
  <dcterms:modified xsi:type="dcterms:W3CDTF">2018-08-16T18:01:56Z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0x0101009E8CD47413027B4E961BE32744309363</vt:lpwstr>
  </property>
</Properties>
</file>