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Y:\CAB\Publicaciones SCN2008\Archivos para publicación en valores\"/>
    </mc:Choice>
  </mc:AlternateContent>
  <xr:revisionPtr revIDLastSave="0" documentId="13_ncr:1_{629169B0-4BF1-414E-AF85-D43F60A68545}" xr6:coauthVersionLast="45" xr6:coauthVersionMax="45" xr10:uidLastSave="{00000000-0000-0000-0000-000000000000}"/>
  <bookViews>
    <workbookView xWindow="-120" yWindow="-120" windowWidth="20730" windowHeight="11160" tabRatio="847" xr2:uid="{00000000-000D-0000-FFFF-FFFF00000000}"/>
  </bookViews>
  <sheets>
    <sheet name="PRODUCCIÓN" sheetId="1" r:id="rId1"/>
    <sheet name="CONSUMO INTERMEDIO" sheetId="24" r:id="rId2"/>
    <sheet name="VALOR AGREGADO" sheetId="25" r:id="rId3"/>
    <sheet name="REMUNERACIONES" sheetId="26" r:id="rId4"/>
    <sheet name="SUELDOS Y SALARIOS" sheetId="27" r:id="rId5"/>
    <sheet name="CONT. SOCIALES EFECTIVAS" sheetId="28" r:id="rId6"/>
    <sheet name="CONT. SOCIALES IMPUTADAS" sheetId="29" r:id="rId7"/>
    <sheet name="OTROS IMPUESTOS" sheetId="30" r:id="rId8"/>
    <sheet name="EXCEDENTE- INGRESO MIXTO BRUTO" sheetId="31" r:id="rId9"/>
    <sheet name="FORMACIÓN BRUTA CAPITAL" sheetId="35" r:id="rId10"/>
    <sheet name="VARIACIÓN EXISTENCIAS" sheetId="17" r:id="rId11"/>
    <sheet name="OBJETOS VALIOSOS" sheetId="18" r:id="rId12"/>
    <sheet name="RESUMEN SI" sheetId="3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7" l="1"/>
  <c r="N15" i="17"/>
  <c r="N11" i="17"/>
  <c r="N14" i="17"/>
  <c r="N10" i="17"/>
  <c r="N12" i="17"/>
  <c r="O37" i="31"/>
  <c r="O19" i="31" l="1"/>
  <c r="O25" i="31"/>
  <c r="O31" i="31"/>
  <c r="O13" i="31"/>
  <c r="O15" i="31"/>
  <c r="O27" i="31"/>
  <c r="O39" i="31"/>
  <c r="O29" i="31"/>
  <c r="O41" i="31"/>
  <c r="O18" i="31"/>
  <c r="O30" i="31"/>
  <c r="O42" i="31"/>
  <c r="O20" i="31"/>
  <c r="O32" i="31"/>
  <c r="O16" i="31"/>
  <c r="O21" i="31"/>
  <c r="O33" i="31"/>
  <c r="O22" i="31"/>
  <c r="O34" i="31"/>
  <c r="O35" i="31"/>
  <c r="O36" i="31"/>
  <c r="O40" i="31"/>
  <c r="O23" i="31"/>
  <c r="O12" i="31"/>
  <c r="O24" i="31"/>
  <c r="O14" i="31"/>
  <c r="O26" i="31"/>
  <c r="O38" i="31"/>
  <c r="O28" i="31"/>
  <c r="O17" i="31"/>
  <c r="O98" i="31"/>
  <c r="O110" i="31"/>
  <c r="O151" i="31"/>
  <c r="O153" i="31"/>
  <c r="O99" i="31"/>
  <c r="O100" i="31"/>
  <c r="O101" i="31"/>
  <c r="O102" i="31"/>
  <c r="O103" i="31"/>
  <c r="O104" i="31"/>
  <c r="O105" i="31"/>
  <c r="O106" i="31"/>
  <c r="O107" i="31"/>
  <c r="O108" i="31"/>
  <c r="O109" i="31"/>
  <c r="O111" i="31"/>
  <c r="O112" i="31"/>
  <c r="O113" i="31"/>
  <c r="O114" i="31"/>
  <c r="O115" i="31"/>
  <c r="O116" i="31"/>
  <c r="O117" i="31"/>
  <c r="O118" i="31"/>
  <c r="O119" i="31"/>
  <c r="O120" i="31"/>
  <c r="O121" i="31"/>
  <c r="O122" i="31"/>
  <c r="O123" i="31"/>
  <c r="O124" i="31"/>
  <c r="O125" i="31"/>
  <c r="O126" i="31"/>
  <c r="O127" i="31"/>
  <c r="O128" i="31"/>
  <c r="O129" i="31"/>
  <c r="O130" i="31"/>
  <c r="O131" i="31"/>
  <c r="O132" i="31"/>
  <c r="O133" i="31"/>
  <c r="O134" i="31"/>
  <c r="O135" i="31"/>
  <c r="O136" i="31"/>
  <c r="O137" i="31"/>
  <c r="O139" i="31"/>
  <c r="O140" i="31"/>
  <c r="O141" i="31"/>
  <c r="O142" i="31"/>
  <c r="O143" i="31"/>
  <c r="O83" i="31"/>
  <c r="O84" i="31"/>
  <c r="O85" i="31"/>
  <c r="O86" i="31"/>
  <c r="O90" i="31"/>
  <c r="O91" i="31"/>
  <c r="O92" i="31"/>
  <c r="O93" i="31"/>
  <c r="O95" i="31"/>
  <c r="O96" i="31"/>
  <c r="O79" i="31"/>
  <c r="O78" i="31"/>
  <c r="O77" i="31"/>
  <c r="O76" i="31"/>
  <c r="O75" i="31"/>
  <c r="O74" i="31"/>
  <c r="O73" i="31"/>
  <c r="O68" i="31"/>
  <c r="O69" i="31"/>
  <c r="O70" i="31"/>
  <c r="O71" i="31"/>
  <c r="O62" i="31"/>
  <c r="O63" i="31"/>
  <c r="O64" i="31"/>
  <c r="O65" i="31"/>
  <c r="O58" i="31"/>
  <c r="O59" i="31"/>
  <c r="O60" i="31"/>
  <c r="O61" i="31"/>
  <c r="N31" i="35"/>
  <c r="N23" i="35"/>
  <c r="N92" i="35"/>
  <c r="N32" i="35"/>
  <c r="N44" i="35"/>
  <c r="N54" i="35"/>
  <c r="N65" i="35"/>
  <c r="N77" i="35"/>
  <c r="N43" i="35"/>
  <c r="N53" i="35"/>
  <c r="N64" i="35"/>
  <c r="N76" i="35"/>
  <c r="N86" i="35"/>
  <c r="N42" i="35"/>
  <c r="N52" i="35"/>
  <c r="N63" i="35"/>
  <c r="N75" i="35"/>
  <c r="N19" i="35"/>
  <c r="N41" i="35"/>
  <c r="N51" i="35"/>
  <c r="N62" i="35"/>
  <c r="N74" i="35"/>
  <c r="N90" i="35"/>
  <c r="N18" i="35"/>
  <c r="N40" i="35"/>
  <c r="N61" i="35"/>
  <c r="N73" i="35"/>
  <c r="N39" i="35"/>
  <c r="N60" i="35"/>
  <c r="N72" i="35"/>
  <c r="N11" i="35"/>
  <c r="N29" i="35"/>
  <c r="N59" i="35"/>
  <c r="N71" i="35"/>
  <c r="N24" i="35"/>
  <c r="N37" i="35"/>
  <c r="N58" i="35"/>
  <c r="N70" i="35"/>
  <c r="N82" i="35"/>
  <c r="N22" i="35"/>
  <c r="N38" i="35"/>
  <c r="N83" i="35"/>
  <c r="N36" i="35"/>
  <c r="N57" i="35"/>
  <c r="N69" i="35"/>
  <c r="N81" i="35"/>
  <c r="N35" i="35"/>
  <c r="N47" i="35"/>
  <c r="N68" i="35"/>
  <c r="N80" i="35"/>
  <c r="N12" i="35"/>
  <c r="N27" i="35"/>
  <c r="N34" i="35"/>
  <c r="N46" i="35"/>
  <c r="N67" i="35"/>
  <c r="N79" i="35"/>
  <c r="N95" i="35"/>
  <c r="N26" i="35"/>
  <c r="N33" i="35"/>
  <c r="N45" i="35"/>
  <c r="N66" i="35"/>
  <c r="N78" i="35"/>
  <c r="N94" i="35"/>
  <c r="N16" i="35"/>
  <c r="N15" i="35"/>
  <c r="O43" i="31" l="1"/>
  <c r="N73" i="28" l="1"/>
  <c r="N52" i="27"/>
  <c r="O53" i="31"/>
  <c r="O54" i="31"/>
  <c r="O55" i="31"/>
  <c r="O56" i="31"/>
  <c r="O66" i="31"/>
  <c r="O72" i="31"/>
  <c r="O67" i="31"/>
  <c r="O80" i="31"/>
  <c r="O81" i="31"/>
  <c r="N90" i="28"/>
  <c r="O97" i="31"/>
  <c r="O44" i="31"/>
  <c r="O45" i="31"/>
  <c r="O46" i="31"/>
  <c r="O47" i="31"/>
  <c r="O48" i="31"/>
  <c r="O50" i="31"/>
  <c r="O51" i="31"/>
  <c r="O52" i="31"/>
  <c r="O49" i="31"/>
  <c r="N54" i="27"/>
  <c r="N68" i="27"/>
  <c r="N80" i="27"/>
  <c r="N98" i="27"/>
  <c r="N114" i="27"/>
  <c r="N127" i="27"/>
  <c r="N143" i="27"/>
  <c r="N18" i="28"/>
  <c r="N30" i="28"/>
  <c r="N43" i="28"/>
  <c r="N45" i="28"/>
  <c r="N50" i="28"/>
  <c r="N79" i="27"/>
  <c r="N113" i="27"/>
  <c r="N126" i="27"/>
  <c r="N142" i="27"/>
  <c r="N29" i="28"/>
  <c r="N100" i="28"/>
  <c r="N116" i="28"/>
  <c r="N129" i="28"/>
  <c r="N151" i="28"/>
  <c r="N41" i="28"/>
  <c r="N70" i="28"/>
  <c r="N105" i="27"/>
  <c r="N119" i="27"/>
  <c r="N134" i="27"/>
  <c r="N158" i="27"/>
  <c r="N23" i="28"/>
  <c r="N46" i="28"/>
  <c r="N97" i="28"/>
  <c r="N108" i="28"/>
  <c r="N121" i="28"/>
  <c r="N137" i="28"/>
  <c r="N60" i="27"/>
  <c r="N59" i="27"/>
  <c r="N72" i="27"/>
  <c r="N104" i="27"/>
  <c r="N118" i="27"/>
  <c r="N132" i="27"/>
  <c r="N71" i="27"/>
  <c r="N83" i="27"/>
  <c r="N101" i="27"/>
  <c r="N117" i="27"/>
  <c r="N130" i="27"/>
  <c r="N153" i="27"/>
  <c r="N21" i="28"/>
  <c r="N33" i="28"/>
  <c r="N48" i="28"/>
  <c r="N51" i="28"/>
  <c r="N77" i="28"/>
  <c r="N93" i="28"/>
  <c r="N112" i="28"/>
  <c r="N124" i="28"/>
  <c r="N141" i="28"/>
  <c r="N56" i="27"/>
  <c r="N47" i="28"/>
  <c r="N92" i="28"/>
  <c r="N110" i="28"/>
  <c r="N123" i="28"/>
  <c r="N140" i="28"/>
  <c r="N85" i="27"/>
  <c r="N45" i="27"/>
  <c r="N70" i="27"/>
  <c r="N100" i="27"/>
  <c r="N116" i="27"/>
  <c r="N129" i="27"/>
  <c r="N151" i="27"/>
  <c r="N20" i="28"/>
  <c r="N55" i="27"/>
  <c r="N69" i="27"/>
  <c r="N99" i="27"/>
  <c r="N115" i="27"/>
  <c r="N128" i="27"/>
  <c r="N147" i="27"/>
  <c r="N17" i="28"/>
  <c r="N19" i="28"/>
  <c r="N31" i="28"/>
  <c r="N91" i="28"/>
  <c r="N109" i="28"/>
  <c r="N122" i="28"/>
  <c r="N139" i="28"/>
  <c r="N85" i="28"/>
  <c r="N106" i="28"/>
  <c r="N120" i="28"/>
  <c r="N135" i="28"/>
  <c r="N96" i="27"/>
  <c r="N124" i="27"/>
  <c r="N28" i="28"/>
  <c r="N84" i="28"/>
  <c r="N105" i="28"/>
  <c r="N119" i="28"/>
  <c r="N134" i="28"/>
  <c r="N158" i="28"/>
  <c r="N66" i="27"/>
  <c r="N78" i="27"/>
  <c r="N112" i="27"/>
  <c r="N141" i="27"/>
  <c r="N16" i="28"/>
  <c r="N32" i="28"/>
  <c r="N65" i="27"/>
  <c r="N73" i="27"/>
  <c r="N77" i="27"/>
  <c r="N93" i="27"/>
  <c r="N110" i="27"/>
  <c r="N123" i="27"/>
  <c r="N140" i="27"/>
  <c r="N15" i="28"/>
  <c r="N27" i="28"/>
  <c r="N39" i="28"/>
  <c r="N53" i="28"/>
  <c r="N81" i="28"/>
  <c r="N83" i="28"/>
  <c r="N104" i="28"/>
  <c r="N118" i="28"/>
  <c r="N132" i="28"/>
  <c r="N63" i="27"/>
  <c r="N109" i="27"/>
  <c r="N122" i="27"/>
  <c r="N139" i="27"/>
  <c r="N14" i="28"/>
  <c r="N22" i="28"/>
  <c r="N26" i="28"/>
  <c r="N34" i="28"/>
  <c r="N38" i="28"/>
  <c r="N101" i="28"/>
  <c r="N117" i="28"/>
  <c r="N130" i="28"/>
  <c r="N153" i="28"/>
  <c r="N48" i="27"/>
  <c r="N62" i="27"/>
  <c r="N75" i="27"/>
  <c r="N121" i="27"/>
  <c r="N13" i="28"/>
  <c r="N42" i="28"/>
  <c r="O158" i="31"/>
  <c r="O147" i="31"/>
  <c r="N76" i="27"/>
  <c r="N92" i="27"/>
  <c r="N91" i="27"/>
  <c r="N108" i="27"/>
  <c r="N137" i="27"/>
  <c r="N25" i="28"/>
  <c r="N37" i="28"/>
  <c r="N47" i="27"/>
  <c r="N61" i="27"/>
  <c r="N74" i="27"/>
  <c r="N90" i="27"/>
  <c r="N106" i="27"/>
  <c r="N120" i="27"/>
  <c r="N135" i="27"/>
  <c r="N12" i="28"/>
  <c r="N24" i="28"/>
  <c r="N36" i="28"/>
  <c r="N67" i="28"/>
  <c r="N99" i="28"/>
  <c r="N115" i="28"/>
  <c r="N128" i="28"/>
  <c r="N147" i="28"/>
  <c r="N46" i="27"/>
  <c r="N35" i="28"/>
  <c r="N49" i="28"/>
  <c r="N98" i="28"/>
  <c r="N114" i="28"/>
  <c r="N127" i="28"/>
  <c r="N143" i="28"/>
  <c r="N84" i="27"/>
  <c r="N96" i="28"/>
  <c r="N113" i="28"/>
  <c r="N126" i="28"/>
  <c r="N142" i="28"/>
  <c r="N56" i="28"/>
  <c r="N69" i="28"/>
  <c r="N82" i="28"/>
  <c r="N55" i="28"/>
  <c r="N68" i="28"/>
  <c r="N80" i="28"/>
  <c r="N54" i="28"/>
  <c r="N66" i="28"/>
  <c r="N79" i="28"/>
  <c r="N52" i="28"/>
  <c r="N65" i="28"/>
  <c r="N78" i="28"/>
  <c r="N63" i="28"/>
  <c r="N76" i="28"/>
  <c r="N62" i="28"/>
  <c r="N75" i="28"/>
  <c r="N61" i="28"/>
  <c r="N74" i="28"/>
  <c r="N60" i="28"/>
  <c r="N59" i="28"/>
  <c r="N72" i="28"/>
  <c r="N71" i="28"/>
  <c r="N58" i="28"/>
  <c r="N97" i="27"/>
  <c r="N58" i="27"/>
  <c r="N53" i="27"/>
  <c r="N49" i="27"/>
  <c r="Q44" i="27"/>
  <c r="Q43" i="27"/>
  <c r="Q45" i="27"/>
  <c r="R45" i="27"/>
  <c r="Q46" i="27"/>
  <c r="R46" i="27"/>
  <c r="Q47" i="27"/>
  <c r="R47" i="27"/>
  <c r="Q48" i="27"/>
  <c r="R48" i="27"/>
  <c r="Q49" i="27"/>
  <c r="R49" i="27"/>
  <c r="Q50" i="27"/>
  <c r="R50" i="27"/>
  <c r="Q51" i="27"/>
  <c r="R51" i="27"/>
  <c r="Q52" i="27"/>
  <c r="R52" i="27"/>
  <c r="Q53" i="27"/>
  <c r="R53" i="27"/>
  <c r="Q54" i="27"/>
  <c r="R54" i="27"/>
  <c r="Q55" i="27"/>
  <c r="R55" i="27"/>
  <c r="Q56" i="27"/>
  <c r="R56" i="27"/>
  <c r="Q58" i="27"/>
  <c r="R58" i="27"/>
  <c r="Q59" i="27"/>
  <c r="R59" i="27"/>
  <c r="Q60" i="27"/>
  <c r="R60" i="27"/>
  <c r="Q61" i="27"/>
  <c r="R61" i="27"/>
  <c r="Q62" i="27"/>
  <c r="R62" i="27"/>
  <c r="Q63" i="27"/>
  <c r="R63" i="27"/>
  <c r="Q65" i="27"/>
  <c r="R65" i="27"/>
  <c r="Q66" i="27"/>
  <c r="R66" i="27"/>
  <c r="Q67" i="27"/>
  <c r="R67" i="27"/>
  <c r="Q68" i="27"/>
  <c r="R68" i="27"/>
  <c r="Q69" i="27"/>
  <c r="R69" i="27"/>
  <c r="Q70" i="27"/>
  <c r="R70" i="27"/>
  <c r="Q71" i="27"/>
  <c r="R71" i="27"/>
  <c r="Q72" i="27"/>
  <c r="R72" i="27"/>
  <c r="Q73" i="27"/>
  <c r="R73" i="27"/>
  <c r="Q74" i="27"/>
  <c r="R74" i="27"/>
  <c r="Q75" i="27"/>
  <c r="R75" i="27"/>
  <c r="Q76" i="27"/>
  <c r="R76" i="27"/>
  <c r="Q77" i="27"/>
  <c r="R77" i="27"/>
  <c r="Q78" i="27"/>
  <c r="R78" i="27"/>
  <c r="Q79" i="27"/>
  <c r="R79" i="27"/>
  <c r="Q80" i="27"/>
  <c r="R80" i="27"/>
  <c r="Q81" i="27"/>
  <c r="R81" i="27"/>
  <c r="Q82" i="27"/>
  <c r="R82" i="27"/>
  <c r="Q83" i="27"/>
  <c r="R83" i="27"/>
  <c r="Q84" i="27"/>
  <c r="R84" i="27"/>
  <c r="Q85" i="27"/>
  <c r="R85" i="27"/>
  <c r="Q90" i="27"/>
  <c r="R90" i="27"/>
  <c r="Q91" i="27"/>
  <c r="R91" i="27"/>
  <c r="Q92" i="27"/>
  <c r="R92" i="27"/>
  <c r="Q93" i="27"/>
  <c r="R93" i="27"/>
  <c r="Q96" i="27"/>
  <c r="R96" i="27"/>
  <c r="Q97" i="27"/>
  <c r="R97" i="27"/>
  <c r="Q98" i="27"/>
  <c r="R98" i="27"/>
  <c r="Q99" i="27"/>
  <c r="R99" i="27"/>
  <c r="Q100" i="27"/>
  <c r="R100" i="27"/>
  <c r="Q101" i="27"/>
  <c r="R101" i="27"/>
  <c r="Q104" i="27"/>
  <c r="R104" i="27"/>
  <c r="Q105" i="27"/>
  <c r="R105" i="27"/>
  <c r="Q106" i="27"/>
  <c r="R106" i="27"/>
  <c r="Q108" i="27"/>
  <c r="R108" i="27"/>
  <c r="Q109" i="27"/>
  <c r="R109" i="27"/>
  <c r="Q110" i="27"/>
  <c r="R110" i="27"/>
  <c r="Q112" i="27"/>
  <c r="R112" i="27"/>
  <c r="Q113" i="27"/>
  <c r="R113" i="27"/>
  <c r="Q114" i="27"/>
  <c r="R114" i="27"/>
  <c r="Q115" i="27"/>
  <c r="R115" i="27"/>
  <c r="Q116" i="27"/>
  <c r="R116" i="27"/>
  <c r="Q117" i="27"/>
  <c r="R117" i="27"/>
  <c r="Q118" i="27"/>
  <c r="R118" i="27"/>
  <c r="Q119" i="27"/>
  <c r="R119" i="27"/>
  <c r="Q120" i="27"/>
  <c r="R120" i="27"/>
  <c r="Q121" i="27"/>
  <c r="R121" i="27"/>
  <c r="Q122" i="27"/>
  <c r="R122" i="27"/>
  <c r="Q123" i="27"/>
  <c r="R123" i="27"/>
  <c r="Q124" i="27"/>
  <c r="R124" i="27"/>
  <c r="Q126" i="27"/>
  <c r="R126" i="27"/>
  <c r="Q127" i="27"/>
  <c r="R127" i="27"/>
  <c r="Q128" i="27"/>
  <c r="R128" i="27"/>
  <c r="Q129" i="27"/>
  <c r="R129" i="27"/>
  <c r="Q130" i="27"/>
  <c r="R130" i="27"/>
  <c r="Q132" i="27"/>
  <c r="R132" i="27"/>
  <c r="Q134" i="27"/>
  <c r="R134" i="27"/>
  <c r="Q135" i="27"/>
  <c r="R135" i="27"/>
  <c r="Q137" i="27"/>
  <c r="R137" i="27"/>
  <c r="Q139" i="27"/>
  <c r="R139" i="27"/>
  <c r="Q140" i="27"/>
  <c r="R140" i="27"/>
  <c r="Q141" i="27"/>
  <c r="R141" i="27"/>
  <c r="Q142" i="27"/>
  <c r="R142" i="27"/>
  <c r="Q143" i="27"/>
  <c r="R143" i="27"/>
  <c r="Q144" i="27"/>
  <c r="R144" i="27"/>
  <c r="Q146" i="27"/>
  <c r="R146" i="27"/>
  <c r="Q147" i="27"/>
  <c r="R147" i="27"/>
  <c r="Q151" i="27"/>
  <c r="R151" i="27"/>
  <c r="Q153" i="27"/>
  <c r="R153" i="27"/>
  <c r="Q154" i="27"/>
  <c r="R154" i="27"/>
  <c r="Q156" i="27"/>
  <c r="R156" i="27"/>
  <c r="Q158" i="27"/>
  <c r="R158" i="27"/>
  <c r="Q167" i="27"/>
  <c r="R167" i="27"/>
  <c r="Q21" i="27"/>
  <c r="R29" i="27" l="1"/>
  <c r="Q19" i="27"/>
  <c r="R24" i="27"/>
  <c r="R39" i="27"/>
  <c r="R13" i="27"/>
  <c r="R16" i="27"/>
  <c r="R19" i="27"/>
  <c r="R22" i="27"/>
  <c r="R25" i="27"/>
  <c r="R28" i="27"/>
  <c r="R31" i="27"/>
  <c r="R34" i="27"/>
  <c r="R37" i="27"/>
  <c r="R42" i="27"/>
  <c r="Q31" i="27"/>
  <c r="Q28" i="27"/>
  <c r="Q22" i="27"/>
  <c r="Q18" i="27"/>
  <c r="Q35" i="27"/>
  <c r="Q23" i="27"/>
  <c r="Q24" i="27"/>
  <c r="Q30" i="27"/>
  <c r="Q36" i="27"/>
  <c r="R11" i="27"/>
  <c r="R17" i="27"/>
  <c r="Q16" i="27"/>
  <c r="Q42" i="27"/>
  <c r="Q13" i="27"/>
  <c r="Q37" i="27"/>
  <c r="Q20" i="27"/>
  <c r="Q32" i="27"/>
  <c r="R23" i="27"/>
  <c r="R35" i="27"/>
  <c r="Q14" i="27"/>
  <c r="Q26" i="27"/>
  <c r="Q38" i="27"/>
  <c r="Q33" i="27"/>
  <c r="Q15" i="27"/>
  <c r="Q25" i="27"/>
  <c r="R21" i="27"/>
  <c r="R36" i="27"/>
  <c r="Q27" i="27"/>
  <c r="R15" i="27"/>
  <c r="R18" i="27"/>
  <c r="R27" i="27"/>
  <c r="R30" i="27"/>
  <c r="Q17" i="27"/>
  <c r="Q29" i="27"/>
  <c r="Q12" i="27"/>
  <c r="Q39" i="27"/>
  <c r="Q34" i="27"/>
  <c r="R12" i="27"/>
  <c r="R33" i="27"/>
  <c r="R14" i="27"/>
  <c r="R20" i="27"/>
  <c r="R26" i="27"/>
  <c r="R32" i="27"/>
  <c r="R38" i="27"/>
  <c r="R44" i="27"/>
  <c r="R43" i="27"/>
  <c r="N158" i="1" l="1"/>
  <c r="N153" i="1"/>
  <c r="N151" i="1"/>
  <c r="N147" i="1"/>
  <c r="R41" i="27" l="1"/>
  <c r="R40" i="27"/>
  <c r="Q41" i="27" l="1"/>
  <c r="N40" i="28"/>
  <c r="Q40" i="27" l="1"/>
  <c r="I17" i="17" l="1"/>
  <c r="J17" i="17"/>
  <c r="G17" i="17"/>
  <c r="H17" i="17"/>
  <c r="F17" i="17"/>
  <c r="N56" i="1"/>
  <c r="N55" i="1"/>
  <c r="N54" i="1"/>
  <c r="N53" i="1"/>
  <c r="N52" i="1"/>
  <c r="N51" i="1"/>
  <c r="N48" i="1"/>
  <c r="N47" i="1"/>
  <c r="N46" i="1"/>
  <c r="N45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43" i="24" l="1"/>
  <c r="N151" i="25"/>
  <c r="N153" i="24"/>
  <c r="N147" i="24"/>
  <c r="N143" i="25"/>
  <c r="N147" i="25"/>
  <c r="N142" i="25"/>
  <c r="N151" i="24"/>
  <c r="N158" i="24"/>
  <c r="N158" i="25"/>
  <c r="N158" i="26"/>
  <c r="N153" i="25"/>
  <c r="N143" i="26"/>
  <c r="N139" i="30"/>
  <c r="N141" i="29"/>
  <c r="N142" i="29"/>
  <c r="N141" i="26"/>
  <c r="N158" i="29"/>
  <c r="N158" i="30"/>
  <c r="N143" i="29"/>
  <c r="N137" i="30"/>
  <c r="N153" i="26"/>
  <c r="N137" i="29"/>
  <c r="N140" i="30"/>
  <c r="N140" i="26"/>
  <c r="N141" i="30"/>
  <c r="N139" i="29"/>
  <c r="N142" i="30"/>
  <c r="N142" i="26"/>
  <c r="N140" i="29"/>
  <c r="N143" i="30"/>
  <c r="N153" i="30"/>
  <c r="N151" i="30"/>
  <c r="N147" i="30"/>
  <c r="N153" i="29"/>
  <c r="N151" i="29"/>
  <c r="N147" i="29"/>
  <c r="N151" i="26"/>
  <c r="N147" i="26"/>
  <c r="N143" i="1" l="1"/>
  <c r="N142" i="1"/>
  <c r="N141" i="1"/>
  <c r="N140" i="1"/>
  <c r="N139" i="1"/>
  <c r="N137" i="1"/>
  <c r="N135" i="1"/>
  <c r="N134" i="1"/>
  <c r="N132" i="1"/>
  <c r="N130" i="1"/>
  <c r="N129" i="1"/>
  <c r="N128" i="1"/>
  <c r="N127" i="1"/>
  <c r="N126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0" i="1"/>
  <c r="N109" i="1"/>
  <c r="N108" i="1"/>
  <c r="N106" i="1"/>
  <c r="N105" i="1"/>
  <c r="N104" i="1"/>
  <c r="N101" i="1"/>
  <c r="N100" i="1"/>
  <c r="N99" i="1"/>
  <c r="N98" i="1"/>
  <c r="N97" i="1"/>
  <c r="N96" i="1"/>
  <c r="N93" i="1"/>
  <c r="N92" i="1"/>
  <c r="N91" i="1"/>
  <c r="N90" i="1"/>
  <c r="N85" i="1"/>
  <c r="N84" i="1"/>
  <c r="N83" i="1"/>
  <c r="N82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6" i="1"/>
  <c r="N65" i="1"/>
  <c r="N63" i="1"/>
  <c r="N62" i="1"/>
  <c r="N61" i="1"/>
  <c r="N60" i="1"/>
  <c r="N59" i="1"/>
  <c r="N58" i="1"/>
  <c r="N50" i="1"/>
  <c r="N49" i="1"/>
  <c r="N44" i="1"/>
  <c r="N43" i="1"/>
  <c r="O82" i="31" l="1"/>
  <c r="N81" i="1"/>
  <c r="N17" i="24"/>
  <c r="N54" i="24"/>
  <c r="N67" i="24"/>
  <c r="N82" i="25"/>
  <c r="N118" i="25"/>
  <c r="N47" i="24"/>
  <c r="N60" i="24"/>
  <c r="N66" i="24"/>
  <c r="N85" i="24"/>
  <c r="N91" i="24"/>
  <c r="N97" i="24"/>
  <c r="N109" i="24"/>
  <c r="N115" i="24"/>
  <c r="N121" i="24"/>
  <c r="N127" i="24"/>
  <c r="N139" i="24"/>
  <c r="N13" i="25"/>
  <c r="N19" i="25"/>
  <c r="N25" i="25"/>
  <c r="N31" i="25"/>
  <c r="N37" i="25"/>
  <c r="N50" i="25"/>
  <c r="N69" i="25"/>
  <c r="N75" i="25"/>
  <c r="N106" i="25"/>
  <c r="N130" i="25"/>
  <c r="N22" i="24"/>
  <c r="N53" i="24"/>
  <c r="N93" i="25"/>
  <c r="N105" i="25"/>
  <c r="N117" i="25"/>
  <c r="N123" i="25"/>
  <c r="N135" i="25"/>
  <c r="N141" i="25"/>
  <c r="N23" i="24"/>
  <c r="N57" i="25"/>
  <c r="N100" i="25"/>
  <c r="N28" i="24"/>
  <c r="N72" i="24"/>
  <c r="N43" i="25"/>
  <c r="N56" i="25"/>
  <c r="N62" i="25"/>
  <c r="N99" i="25"/>
  <c r="N129" i="25"/>
  <c r="N29" i="24"/>
  <c r="N16" i="24"/>
  <c r="N34" i="24"/>
  <c r="N78" i="24"/>
  <c r="N81" i="25"/>
  <c r="N73" i="24"/>
  <c r="N63" i="25"/>
  <c r="N112" i="25"/>
  <c r="N124" i="25"/>
  <c r="N34" i="25"/>
  <c r="N35" i="24"/>
  <c r="N41" i="24"/>
  <c r="N79" i="24"/>
  <c r="N44" i="25"/>
  <c r="N67" i="1"/>
  <c r="N57" i="24"/>
  <c r="N106" i="24"/>
  <c r="N118" i="24"/>
  <c r="N130" i="24"/>
  <c r="N142" i="24"/>
  <c r="N16" i="25"/>
  <c r="N13" i="24"/>
  <c r="N19" i="24"/>
  <c r="N31" i="24"/>
  <c r="N37" i="24"/>
  <c r="N69" i="24"/>
  <c r="N75" i="24"/>
  <c r="N65" i="25"/>
  <c r="N84" i="25"/>
  <c r="N90" i="25"/>
  <c r="N96" i="25"/>
  <c r="N108" i="25"/>
  <c r="N114" i="25"/>
  <c r="N126" i="25"/>
  <c r="N43" i="24"/>
  <c r="N62" i="24"/>
  <c r="N81" i="24"/>
  <c r="N93" i="24"/>
  <c r="N99" i="24"/>
  <c r="N105" i="24"/>
  <c r="N117" i="24"/>
  <c r="N123" i="24"/>
  <c r="N129" i="24"/>
  <c r="N135" i="24"/>
  <c r="N141" i="24"/>
  <c r="N15" i="25"/>
  <c r="N21" i="25"/>
  <c r="N27" i="25"/>
  <c r="N33" i="25"/>
  <c r="N39" i="25"/>
  <c r="N52" i="25"/>
  <c r="N71" i="25"/>
  <c r="N77" i="25"/>
  <c r="N12" i="24"/>
  <c r="N30" i="24"/>
  <c r="N45" i="25"/>
  <c r="N63" i="24"/>
  <c r="N82" i="24"/>
  <c r="N100" i="24"/>
  <c r="N112" i="24"/>
  <c r="N18" i="24"/>
  <c r="N24" i="24"/>
  <c r="N36" i="24"/>
  <c r="N42" i="24"/>
  <c r="N49" i="24"/>
  <c r="N55" i="24"/>
  <c r="N68" i="24"/>
  <c r="N74" i="24"/>
  <c r="N80" i="24"/>
  <c r="N58" i="25"/>
  <c r="N83" i="25"/>
  <c r="N101" i="25"/>
  <c r="N113" i="25"/>
  <c r="N119" i="25"/>
  <c r="N137" i="25"/>
  <c r="N48" i="24"/>
  <c r="N61" i="24"/>
  <c r="N92" i="24"/>
  <c r="N98" i="24"/>
  <c r="N104" i="24"/>
  <c r="N110" i="24"/>
  <c r="N116" i="24"/>
  <c r="N122" i="24"/>
  <c r="N128" i="24"/>
  <c r="N134" i="24"/>
  <c r="N140" i="24"/>
  <c r="N14" i="25"/>
  <c r="N20" i="25"/>
  <c r="N26" i="25"/>
  <c r="N32" i="25"/>
  <c r="N38" i="25"/>
  <c r="N51" i="25"/>
  <c r="N70" i="25"/>
  <c r="N76" i="25"/>
  <c r="Q11" i="27"/>
  <c r="N46" i="24"/>
  <c r="N59" i="24"/>
  <c r="N65" i="24"/>
  <c r="N84" i="24"/>
  <c r="N90" i="24"/>
  <c r="N96" i="24"/>
  <c r="N108" i="24"/>
  <c r="N114" i="24"/>
  <c r="N120" i="24"/>
  <c r="N126" i="24"/>
  <c r="N132" i="24"/>
  <c r="N12" i="25"/>
  <c r="N18" i="25"/>
  <c r="N24" i="25"/>
  <c r="N30" i="25"/>
  <c r="N36" i="25"/>
  <c r="N49" i="25"/>
  <c r="N68" i="25"/>
  <c r="N74" i="25"/>
  <c r="N11" i="28"/>
  <c r="N33" i="24"/>
  <c r="N77" i="24"/>
  <c r="N42" i="25"/>
  <c r="N61" i="25"/>
  <c r="N80" i="25"/>
  <c r="N92" i="25"/>
  <c r="N98" i="25"/>
  <c r="N104" i="25"/>
  <c r="N110" i="25"/>
  <c r="N116" i="25"/>
  <c r="N122" i="25"/>
  <c r="N128" i="25"/>
  <c r="N134" i="25"/>
  <c r="N140" i="25"/>
  <c r="N52" i="24"/>
  <c r="N113" i="24"/>
  <c r="N17" i="25"/>
  <c r="N41" i="25"/>
  <c r="N54" i="25"/>
  <c r="N67" i="25"/>
  <c r="N15" i="24"/>
  <c r="N21" i="24"/>
  <c r="N27" i="24"/>
  <c r="N39" i="24"/>
  <c r="N71" i="24"/>
  <c r="N45" i="24"/>
  <c r="N58" i="24"/>
  <c r="N83" i="24"/>
  <c r="N101" i="24"/>
  <c r="N119" i="24"/>
  <c r="N137" i="24"/>
  <c r="N23" i="25"/>
  <c r="N29" i="25"/>
  <c r="N35" i="25"/>
  <c r="N48" i="25"/>
  <c r="N73" i="25"/>
  <c r="N79" i="25"/>
  <c r="N14" i="24"/>
  <c r="N20" i="24"/>
  <c r="N26" i="24"/>
  <c r="N32" i="24"/>
  <c r="N38" i="24"/>
  <c r="N51" i="24"/>
  <c r="N70" i="24"/>
  <c r="N76" i="24"/>
  <c r="N47" i="25"/>
  <c r="N60" i="25"/>
  <c r="N85" i="25"/>
  <c r="N91" i="25"/>
  <c r="N97" i="25"/>
  <c r="N109" i="25"/>
  <c r="N115" i="25"/>
  <c r="N121" i="25"/>
  <c r="N127" i="25"/>
  <c r="N139" i="25"/>
  <c r="N44" i="24"/>
  <c r="N124" i="24"/>
  <c r="N22" i="25"/>
  <c r="N28" i="25"/>
  <c r="N53" i="25"/>
  <c r="N66" i="25"/>
  <c r="N72" i="25"/>
  <c r="N78" i="25"/>
  <c r="N25" i="24"/>
  <c r="N50" i="24"/>
  <c r="N46" i="25"/>
  <c r="N59" i="25"/>
  <c r="N120" i="25"/>
  <c r="N132" i="25"/>
  <c r="N40" i="24"/>
  <c r="N40" i="25"/>
  <c r="N44" i="28"/>
  <c r="N54" i="26" l="1"/>
  <c r="N40" i="26"/>
  <c r="O11" i="31" l="1"/>
  <c r="N60" i="29" l="1"/>
  <c r="N42" i="29"/>
  <c r="N36" i="29"/>
  <c r="N90" i="30" l="1"/>
  <c r="N40" i="30"/>
  <c r="N99" i="29"/>
  <c r="N54" i="29"/>
  <c r="N76" i="29"/>
  <c r="N135" i="29"/>
  <c r="N46" i="30"/>
  <c r="N118" i="29"/>
  <c r="N130" i="29"/>
  <c r="N22" i="29"/>
  <c r="N117" i="30"/>
  <c r="N130" i="30"/>
  <c r="N71" i="30"/>
  <c r="N60" i="30"/>
  <c r="N105" i="30"/>
  <c r="N82" i="30"/>
  <c r="N39" i="30"/>
  <c r="N16" i="30"/>
  <c r="N18" i="30"/>
  <c r="N28" i="30"/>
  <c r="N30" i="30"/>
  <c r="N110" i="30"/>
  <c r="N122" i="30"/>
  <c r="N41" i="30"/>
  <c r="N45" i="30"/>
  <c r="N50" i="30"/>
  <c r="N62" i="30"/>
  <c r="N66" i="30"/>
  <c r="N73" i="30"/>
  <c r="N77" i="30"/>
  <c r="N84" i="30"/>
  <c r="N96" i="30"/>
  <c r="N100" i="30"/>
  <c r="N112" i="30"/>
  <c r="N119" i="30"/>
  <c r="N124" i="30"/>
  <c r="N106" i="29"/>
  <c r="N45" i="29"/>
  <c r="N16" i="29"/>
  <c r="N63" i="29"/>
  <c r="N123" i="29"/>
  <c r="N74" i="29"/>
  <c r="N85" i="29"/>
  <c r="N101" i="29"/>
  <c r="N108" i="29"/>
  <c r="N120" i="29"/>
  <c r="N132" i="29"/>
  <c r="N98" i="29"/>
  <c r="N121" i="29"/>
  <c r="N34" i="29"/>
  <c r="N51" i="29"/>
  <c r="N19" i="29"/>
  <c r="N31" i="29"/>
  <c r="N77" i="29"/>
  <c r="N83" i="29"/>
  <c r="N92" i="29"/>
  <c r="N100" i="29"/>
  <c r="N112" i="29"/>
  <c r="N115" i="29"/>
  <c r="N124" i="29"/>
  <c r="N127" i="29"/>
  <c r="N14" i="29"/>
  <c r="N29" i="29"/>
  <c r="N37" i="29"/>
  <c r="N61" i="29"/>
  <c r="N66" i="29"/>
  <c r="N69" i="29"/>
  <c r="N21" i="29"/>
  <c r="N33" i="29"/>
  <c r="N44" i="29"/>
  <c r="N53" i="29"/>
  <c r="N65" i="29"/>
  <c r="N75" i="29"/>
  <c r="N110" i="29"/>
  <c r="N122" i="29"/>
  <c r="N134" i="29"/>
  <c r="N29" i="30"/>
  <c r="N61" i="30"/>
  <c r="N72" i="30"/>
  <c r="N74" i="30"/>
  <c r="N83" i="30"/>
  <c r="N97" i="30"/>
  <c r="N106" i="30"/>
  <c r="N109" i="30"/>
  <c r="N118" i="30"/>
  <c r="N121" i="30"/>
  <c r="N11" i="29"/>
  <c r="N17" i="29"/>
  <c r="N23" i="29"/>
  <c r="N35" i="29"/>
  <c r="N40" i="29"/>
  <c r="N48" i="29"/>
  <c r="N58" i="29"/>
  <c r="N72" i="29"/>
  <c r="N80" i="29"/>
  <c r="N28" i="29"/>
  <c r="N39" i="29"/>
  <c r="N50" i="29"/>
  <c r="N71" i="29"/>
  <c r="N82" i="29"/>
  <c r="N105" i="29"/>
  <c r="N117" i="29"/>
  <c r="N129" i="29"/>
  <c r="N12" i="30"/>
  <c r="N24" i="30"/>
  <c r="N56" i="30"/>
  <c r="N67" i="30"/>
  <c r="N78" i="30"/>
  <c r="N101" i="30"/>
  <c r="N113" i="30"/>
  <c r="N116" i="30"/>
  <c r="N128" i="30"/>
  <c r="N26" i="29"/>
  <c r="N123" i="30"/>
  <c r="N129" i="30"/>
  <c r="N135" i="30"/>
  <c r="N17" i="30"/>
  <c r="N81" i="30"/>
  <c r="N93" i="30"/>
  <c r="N13" i="29"/>
  <c r="N15" i="29"/>
  <c r="N18" i="29"/>
  <c r="N20" i="29"/>
  <c r="N25" i="29"/>
  <c r="N27" i="29"/>
  <c r="N32" i="29"/>
  <c r="N38" i="29"/>
  <c r="N43" i="29"/>
  <c r="N47" i="29"/>
  <c r="N49" i="29"/>
  <c r="N52" i="29"/>
  <c r="N59" i="29"/>
  <c r="N62" i="29"/>
  <c r="N70" i="29"/>
  <c r="N73" i="29"/>
  <c r="N81" i="29"/>
  <c r="N93" i="29"/>
  <c r="N96" i="29"/>
  <c r="N97" i="29"/>
  <c r="N104" i="29"/>
  <c r="N109" i="29"/>
  <c r="N116" i="29"/>
  <c r="N119" i="29"/>
  <c r="N14" i="30"/>
  <c r="N19" i="30"/>
  <c r="N26" i="30"/>
  <c r="N31" i="30"/>
  <c r="N37" i="30"/>
  <c r="N42" i="30"/>
  <c r="N48" i="30"/>
  <c r="N51" i="30"/>
  <c r="N58" i="30"/>
  <c r="N63" i="30"/>
  <c r="N69" i="30"/>
  <c r="N80" i="30"/>
  <c r="N85" i="30"/>
  <c r="N92" i="30"/>
  <c r="N108" i="30"/>
  <c r="N115" i="30"/>
  <c r="N120" i="30"/>
  <c r="N127" i="30"/>
  <c r="N132" i="30"/>
  <c r="N30" i="29"/>
  <c r="N41" i="29"/>
  <c r="N21" i="30"/>
  <c r="N22" i="30"/>
  <c r="N27" i="30"/>
  <c r="N33" i="30"/>
  <c r="N34" i="30"/>
  <c r="N38" i="30"/>
  <c r="N44" i="30"/>
  <c r="N49" i="30"/>
  <c r="N53" i="30"/>
  <c r="N54" i="30"/>
  <c r="N59" i="30"/>
  <c r="N65" i="30"/>
  <c r="N70" i="30"/>
  <c r="N75" i="30"/>
  <c r="N76" i="30"/>
  <c r="N98" i="30"/>
  <c r="N99" i="30"/>
  <c r="N104" i="30"/>
  <c r="N12" i="29"/>
  <c r="N24" i="29"/>
  <c r="N46" i="29"/>
  <c r="N56" i="29"/>
  <c r="N57" i="29"/>
  <c r="N67" i="29"/>
  <c r="N68" i="29"/>
  <c r="N78" i="29"/>
  <c r="N79" i="29"/>
  <c r="N84" i="29"/>
  <c r="N90" i="29"/>
  <c r="N91" i="29"/>
  <c r="N113" i="29"/>
  <c r="N114" i="29"/>
  <c r="N126" i="29"/>
  <c r="N128" i="29"/>
  <c r="N13" i="30"/>
  <c r="N25" i="30"/>
  <c r="N36" i="30"/>
  <c r="N47" i="30"/>
  <c r="N57" i="30"/>
  <c r="N68" i="30"/>
  <c r="N79" i="30"/>
  <c r="N91" i="30"/>
  <c r="N114" i="30"/>
  <c r="N126" i="30"/>
  <c r="N134" i="30"/>
  <c r="N11" i="30"/>
  <c r="N20" i="30"/>
  <c r="N23" i="30"/>
  <c r="N32" i="30"/>
  <c r="N35" i="30"/>
  <c r="N43" i="30"/>
  <c r="N52" i="30"/>
  <c r="N15" i="30"/>
  <c r="N22" i="27" l="1"/>
  <c r="N34" i="27"/>
  <c r="N12" i="27"/>
  <c r="N24" i="27"/>
  <c r="N36" i="27"/>
  <c r="N50" i="27"/>
  <c r="N14" i="27"/>
  <c r="N26" i="27"/>
  <c r="N38" i="27"/>
  <c r="N30" i="27"/>
  <c r="N67" i="27"/>
  <c r="N28" i="27"/>
  <c r="N11" i="27"/>
  <c r="N23" i="27"/>
  <c r="N35" i="27"/>
  <c r="N21" i="27"/>
  <c r="N82" i="27"/>
  <c r="N13" i="27"/>
  <c r="N42" i="27"/>
  <c r="N19" i="27"/>
  <c r="N31" i="27"/>
  <c r="N37" i="27"/>
  <c r="N25" i="27"/>
  <c r="N16" i="27"/>
  <c r="N20" i="27"/>
  <c r="N32" i="27"/>
  <c r="N43" i="27"/>
  <c r="N18" i="27"/>
  <c r="N41" i="27"/>
  <c r="N33" i="27"/>
  <c r="N44" i="27"/>
  <c r="N29" i="27"/>
  <c r="N40" i="27"/>
  <c r="N51" i="27"/>
  <c r="N17" i="27"/>
  <c r="N15" i="27"/>
  <c r="N27" i="27"/>
  <c r="N39" i="27"/>
  <c r="N81" i="27"/>
  <c r="N43" i="26" l="1"/>
  <c r="N75" i="26"/>
  <c r="N68" i="26" l="1"/>
  <c r="N91" i="26"/>
  <c r="N79" i="26"/>
  <c r="N76" i="26"/>
  <c r="N57" i="26"/>
  <c r="N109" i="26"/>
  <c r="N21" i="26"/>
  <c r="N126" i="26"/>
  <c r="N114" i="26"/>
  <c r="N98" i="26"/>
  <c r="N47" i="26"/>
  <c r="N51" i="26"/>
  <c r="N37" i="26"/>
  <c r="N25" i="26"/>
  <c r="N113" i="26"/>
  <c r="N101" i="26"/>
  <c r="N90" i="26"/>
  <c r="N65" i="26"/>
  <c r="N13" i="26"/>
  <c r="N69" i="26"/>
  <c r="N56" i="26"/>
  <c r="N29" i="26"/>
  <c r="N17" i="26"/>
  <c r="N36" i="26"/>
  <c r="N32" i="26"/>
  <c r="N20" i="26"/>
  <c r="N24" i="26"/>
  <c r="N12" i="26"/>
  <c r="N130" i="26"/>
  <c r="N118" i="26"/>
  <c r="N106" i="26"/>
  <c r="N83" i="26"/>
  <c r="N72" i="26"/>
  <c r="N61" i="26"/>
  <c r="N48" i="26"/>
  <c r="N38" i="26"/>
  <c r="N30" i="26"/>
  <c r="N26" i="26"/>
  <c r="N14" i="26"/>
  <c r="N139" i="26"/>
  <c r="N127" i="26"/>
  <c r="N115" i="26"/>
  <c r="N92" i="26"/>
  <c r="N80" i="26"/>
  <c r="N58" i="26"/>
  <c r="N49" i="26"/>
  <c r="N41" i="26"/>
  <c r="N44" i="26"/>
  <c r="N33" i="26"/>
  <c r="N121" i="26"/>
  <c r="N97" i="26"/>
  <c r="N77" i="26"/>
  <c r="N22" i="26"/>
  <c r="N123" i="26"/>
  <c r="N66" i="26"/>
  <c r="N34" i="26"/>
  <c r="N137" i="26"/>
  <c r="N119" i="26"/>
  <c r="N135" i="26"/>
  <c r="N99" i="26"/>
  <c r="N45" i="26"/>
  <c r="N134" i="26"/>
  <c r="N122" i="26"/>
  <c r="N110" i="26"/>
  <c r="N96" i="26"/>
  <c r="N84" i="26"/>
  <c r="N73" i="26"/>
  <c r="N62" i="26"/>
  <c r="N52" i="26"/>
  <c r="N18" i="26"/>
  <c r="N31" i="26"/>
  <c r="N124" i="26"/>
  <c r="N116" i="26"/>
  <c r="N112" i="26"/>
  <c r="N104" i="26"/>
  <c r="N100" i="26"/>
  <c r="N93" i="26"/>
  <c r="N81" i="26"/>
  <c r="N78" i="26"/>
  <c r="N70" i="26"/>
  <c r="N67" i="26"/>
  <c r="N59" i="26"/>
  <c r="N46" i="26"/>
  <c r="N39" i="26"/>
  <c r="N35" i="26"/>
  <c r="N27" i="26"/>
  <c r="N23" i="26"/>
  <c r="N15" i="26"/>
  <c r="N11" i="26"/>
  <c r="N132" i="26"/>
  <c r="N120" i="26"/>
  <c r="N108" i="26"/>
  <c r="N85" i="26"/>
  <c r="N74" i="26"/>
  <c r="N63" i="26"/>
  <c r="N53" i="26"/>
  <c r="N42" i="26"/>
  <c r="N19" i="26"/>
  <c r="N128" i="26"/>
  <c r="N129" i="26"/>
  <c r="N60" i="26"/>
  <c r="N28" i="26"/>
  <c r="N71" i="26"/>
  <c r="N105" i="26"/>
  <c r="N117" i="26"/>
  <c r="N16" i="26"/>
  <c r="N50" i="26"/>
  <c r="N82" i="26"/>
  <c r="N11" i="25" l="1"/>
  <c r="N11" i="24" l="1"/>
  <c r="N11" i="1"/>
  <c r="H11" i="18" l="1"/>
  <c r="G21" i="34" s="1"/>
  <c r="H20" i="34" l="1"/>
  <c r="G20" i="34"/>
  <c r="I20" i="34"/>
  <c r="G19" i="34" l="1"/>
  <c r="J19" i="34"/>
  <c r="H19" i="34"/>
  <c r="L19" i="34"/>
  <c r="I19" i="34"/>
  <c r="K19" i="34" l="1"/>
  <c r="F11" i="18" l="1"/>
  <c r="E21" i="34" s="1"/>
  <c r="G11" i="18" l="1"/>
  <c r="F21" i="34" s="1"/>
  <c r="E20" i="34" l="1"/>
  <c r="F20" i="34" l="1"/>
  <c r="F19" i="34" l="1"/>
  <c r="R95" i="27" l="1"/>
  <c r="R88" i="27" l="1"/>
  <c r="R125" i="27"/>
  <c r="R94" i="27"/>
  <c r="R87" i="27"/>
  <c r="R86" i="27"/>
  <c r="R57" i="27"/>
  <c r="R107" i="27"/>
  <c r="R64" i="27"/>
  <c r="R103" i="27"/>
  <c r="R89" i="27"/>
  <c r="R102" i="27"/>
  <c r="R111" i="27" l="1"/>
  <c r="O159" i="31" l="1"/>
  <c r="N159" i="28"/>
  <c r="R159" i="27" l="1"/>
  <c r="N159" i="27"/>
  <c r="Q159" i="27"/>
  <c r="N159" i="30"/>
  <c r="N159" i="29"/>
  <c r="N159" i="26" l="1"/>
  <c r="N159" i="24"/>
  <c r="N159" i="25"/>
  <c r="N159" i="1" l="1"/>
  <c r="M145" i="31" l="1"/>
  <c r="N145" i="31"/>
  <c r="L145" i="31"/>
  <c r="K145" i="31"/>
  <c r="J145" i="31"/>
  <c r="I145" i="31"/>
  <c r="H145" i="31"/>
  <c r="G145" i="31"/>
  <c r="F145" i="31"/>
  <c r="D145" i="31"/>
  <c r="L145" i="25"/>
  <c r="E11" i="18"/>
  <c r="D21" i="34" s="1"/>
  <c r="D11" i="18"/>
  <c r="C21" i="34" s="1"/>
  <c r="E17" i="17"/>
  <c r="D17" i="17"/>
  <c r="G145" i="28" l="1"/>
  <c r="K145" i="29"/>
  <c r="E145" i="30"/>
  <c r="D145" i="24"/>
  <c r="M145" i="25"/>
  <c r="F145" i="28"/>
  <c r="G145" i="26"/>
  <c r="M145" i="29"/>
  <c r="G145" i="30"/>
  <c r="F145" i="26"/>
  <c r="F145" i="1"/>
  <c r="G145" i="1"/>
  <c r="I145" i="30"/>
  <c r="H145" i="1"/>
  <c r="J145" i="26"/>
  <c r="J145" i="30"/>
  <c r="F145" i="24"/>
  <c r="J145" i="25"/>
  <c r="L17" i="17"/>
  <c r="K20" i="34" s="1"/>
  <c r="G145" i="25"/>
  <c r="M145" i="28"/>
  <c r="D145" i="30"/>
  <c r="I145" i="27"/>
  <c r="R138" i="27"/>
  <c r="I145" i="29"/>
  <c r="L145" i="24"/>
  <c r="M145" i="26"/>
  <c r="H145" i="29"/>
  <c r="K145" i="27"/>
  <c r="L145" i="27"/>
  <c r="R152" i="27"/>
  <c r="E145" i="28"/>
  <c r="L145" i="29"/>
  <c r="H145" i="30"/>
  <c r="G145" i="24"/>
  <c r="H145" i="26"/>
  <c r="J155" i="26"/>
  <c r="R133" i="27"/>
  <c r="R163" i="27"/>
  <c r="H145" i="28"/>
  <c r="J145" i="1"/>
  <c r="H145" i="24"/>
  <c r="L145" i="30"/>
  <c r="K145" i="1"/>
  <c r="D145" i="27"/>
  <c r="R149" i="27"/>
  <c r="R162" i="27"/>
  <c r="J145" i="28"/>
  <c r="D145" i="29"/>
  <c r="M145" i="30"/>
  <c r="L145" i="1"/>
  <c r="K145" i="26"/>
  <c r="K145" i="28"/>
  <c r="F145" i="29"/>
  <c r="D145" i="25"/>
  <c r="C20" i="34"/>
  <c r="M145" i="1"/>
  <c r="K145" i="24"/>
  <c r="R148" i="27"/>
  <c r="R161" i="27"/>
  <c r="G155" i="1"/>
  <c r="K155" i="29"/>
  <c r="J155" i="28"/>
  <c r="F155" i="29"/>
  <c r="L155" i="30"/>
  <c r="G155" i="26"/>
  <c r="J155" i="24"/>
  <c r="K155" i="24"/>
  <c r="M155" i="26"/>
  <c r="H155" i="27"/>
  <c r="F155" i="1"/>
  <c r="L155" i="24"/>
  <c r="G155" i="25"/>
  <c r="I155" i="27"/>
  <c r="K155" i="28"/>
  <c r="M155" i="30"/>
  <c r="G155" i="31"/>
  <c r="M155" i="24"/>
  <c r="H155" i="25"/>
  <c r="D155" i="26"/>
  <c r="J155" i="27"/>
  <c r="L155" i="28"/>
  <c r="G155" i="29"/>
  <c r="H155" i="31"/>
  <c r="I155" i="25"/>
  <c r="K155" i="27"/>
  <c r="M155" i="28"/>
  <c r="H155" i="29"/>
  <c r="D155" i="30"/>
  <c r="I155" i="31"/>
  <c r="H155" i="1"/>
  <c r="D155" i="24"/>
  <c r="J155" i="25"/>
  <c r="F155" i="26"/>
  <c r="L155" i="27"/>
  <c r="I155" i="29"/>
  <c r="J155" i="31"/>
  <c r="I155" i="1"/>
  <c r="K155" i="25"/>
  <c r="M155" i="27"/>
  <c r="D155" i="28"/>
  <c r="J155" i="29"/>
  <c r="F155" i="30"/>
  <c r="K155" i="31"/>
  <c r="J155" i="1"/>
  <c r="F155" i="24"/>
  <c r="L155" i="25"/>
  <c r="L155" i="31"/>
  <c r="K155" i="1"/>
  <c r="M155" i="25"/>
  <c r="H155" i="26"/>
  <c r="F155" i="28"/>
  <c r="L155" i="29"/>
  <c r="G155" i="30"/>
  <c r="N155" i="31"/>
  <c r="L155" i="1"/>
  <c r="G155" i="24"/>
  <c r="I155" i="26"/>
  <c r="E155" i="27"/>
  <c r="M155" i="29"/>
  <c r="H155" i="30"/>
  <c r="M155" i="31"/>
  <c r="M155" i="1"/>
  <c r="H155" i="24"/>
  <c r="D155" i="25"/>
  <c r="F155" i="27"/>
  <c r="G155" i="28"/>
  <c r="I155" i="30"/>
  <c r="D155" i="31"/>
  <c r="I155" i="24"/>
  <c r="K155" i="26"/>
  <c r="H155" i="28"/>
  <c r="D155" i="29"/>
  <c r="J155" i="30"/>
  <c r="D155" i="1"/>
  <c r="F155" i="25"/>
  <c r="L155" i="26"/>
  <c r="I155" i="28"/>
  <c r="K155" i="30"/>
  <c r="F155" i="31"/>
  <c r="D20" i="34"/>
  <c r="D145" i="1"/>
  <c r="J145" i="24"/>
  <c r="F145" i="25"/>
  <c r="L145" i="26"/>
  <c r="E145" i="26"/>
  <c r="R131" i="27"/>
  <c r="G145" i="27"/>
  <c r="I145" i="28"/>
  <c r="E145" i="29"/>
  <c r="K145" i="30"/>
  <c r="M145" i="24"/>
  <c r="H145" i="25"/>
  <c r="D145" i="26"/>
  <c r="J145" i="27"/>
  <c r="L145" i="28"/>
  <c r="G145" i="29"/>
  <c r="I145" i="1"/>
  <c r="E145" i="24"/>
  <c r="K145" i="25"/>
  <c r="M145" i="27"/>
  <c r="F145" i="27"/>
  <c r="D155" i="27"/>
  <c r="D145" i="28"/>
  <c r="J145" i="29"/>
  <c r="F145" i="30"/>
  <c r="E145" i="25"/>
  <c r="E155" i="25"/>
  <c r="E145" i="27"/>
  <c r="H145" i="27"/>
  <c r="R150" i="27"/>
  <c r="G155" i="27"/>
  <c r="R157" i="27"/>
  <c r="E155" i="26" l="1"/>
  <c r="R136" i="27"/>
  <c r="E155" i="30"/>
  <c r="R155" i="27"/>
  <c r="E155" i="28"/>
  <c r="E155" i="24"/>
  <c r="E155" i="29"/>
  <c r="E155" i="31"/>
  <c r="E155" i="1"/>
  <c r="R166" i="27"/>
  <c r="R164" i="27"/>
  <c r="R145" i="27"/>
  <c r="E145" i="31"/>
  <c r="E145" i="1"/>
  <c r="R165" i="27"/>
  <c r="I145" i="26" l="1"/>
  <c r="I145" i="25"/>
  <c r="I145" i="24" l="1"/>
  <c r="D19" i="34" l="1"/>
  <c r="C19" i="34" l="1"/>
  <c r="N138" i="1" l="1"/>
  <c r="N138" i="28"/>
  <c r="N136" i="28"/>
  <c r="N148" i="28"/>
  <c r="O152" i="31"/>
  <c r="N166" i="1"/>
  <c r="N166" i="25"/>
  <c r="N138" i="27" l="1"/>
  <c r="Q138" i="27"/>
  <c r="N138" i="24"/>
  <c r="N138" i="29"/>
  <c r="N138" i="26"/>
  <c r="N138" i="25"/>
  <c r="N138" i="30"/>
  <c r="O89" i="31"/>
  <c r="N163" i="29"/>
  <c r="N152" i="26"/>
  <c r="N162" i="29"/>
  <c r="N149" i="29"/>
  <c r="N136" i="1"/>
  <c r="N136" i="30"/>
  <c r="N88" i="25"/>
  <c r="N150" i="28"/>
  <c r="N136" i="29"/>
  <c r="N136" i="26"/>
  <c r="N136" i="24"/>
  <c r="N102" i="26"/>
  <c r="N88" i="1"/>
  <c r="N136" i="25"/>
  <c r="N89" i="29"/>
  <c r="N166" i="29"/>
  <c r="N166" i="28"/>
  <c r="N164" i="30"/>
  <c r="N166" i="30"/>
  <c r="N166" i="26"/>
  <c r="N152" i="1"/>
  <c r="N161" i="1"/>
  <c r="N161" i="28"/>
  <c r="O150" i="31"/>
  <c r="N131" i="28"/>
  <c r="N64" i="28"/>
  <c r="N148" i="25"/>
  <c r="N64" i="1"/>
  <c r="N102" i="28"/>
  <c r="O163" i="31"/>
  <c r="N86" i="28"/>
  <c r="N152" i="25"/>
  <c r="N57" i="28"/>
  <c r="N107" i="25"/>
  <c r="N55" i="25"/>
  <c r="N125" i="25"/>
  <c r="N164" i="28"/>
  <c r="N87" i="28"/>
  <c r="N149" i="28"/>
  <c r="N89" i="28"/>
  <c r="N95" i="25"/>
  <c r="N94" i="28"/>
  <c r="N161" i="25"/>
  <c r="N88" i="28"/>
  <c r="N89" i="25"/>
  <c r="N94" i="25"/>
  <c r="N133" i="28"/>
  <c r="N102" i="1"/>
  <c r="N103" i="28"/>
  <c r="O164" i="31"/>
  <c r="N95" i="28"/>
  <c r="O57" i="31"/>
  <c r="N86" i="25"/>
  <c r="N131" i="25"/>
  <c r="N164" i="1"/>
  <c r="N125" i="28"/>
  <c r="N152" i="28"/>
  <c r="N86" i="1"/>
  <c r="O161" i="31"/>
  <c r="O148" i="31"/>
  <c r="N163" i="1"/>
  <c r="O149" i="31"/>
  <c r="N162" i="25"/>
  <c r="N162" i="28"/>
  <c r="N57" i="1"/>
  <c r="N107" i="28"/>
  <c r="N163" i="28"/>
  <c r="N103" i="25"/>
  <c r="N162" i="1"/>
  <c r="N164" i="25"/>
  <c r="N149" i="1"/>
  <c r="O162" i="31"/>
  <c r="N149" i="30"/>
  <c r="N148" i="1"/>
  <c r="N107" i="1"/>
  <c r="N131" i="1"/>
  <c r="O138" i="31" l="1"/>
  <c r="N94" i="26"/>
  <c r="N148" i="24"/>
  <c r="N163" i="26"/>
  <c r="N94" i="24"/>
  <c r="N148" i="30"/>
  <c r="N161" i="29"/>
  <c r="N94" i="30"/>
  <c r="N161" i="24"/>
  <c r="N148" i="29"/>
  <c r="O87" i="31"/>
  <c r="N163" i="25"/>
  <c r="N94" i="29"/>
  <c r="N149" i="25"/>
  <c r="C155" i="28"/>
  <c r="N149" i="27"/>
  <c r="Q149" i="27"/>
  <c r="N94" i="1"/>
  <c r="N155" i="28"/>
  <c r="N162" i="30"/>
  <c r="N152" i="29"/>
  <c r="N149" i="24"/>
  <c r="O94" i="31"/>
  <c r="N162" i="24"/>
  <c r="N163" i="24"/>
  <c r="N162" i="26"/>
  <c r="N152" i="24"/>
  <c r="N152" i="30"/>
  <c r="N149" i="26"/>
  <c r="N163" i="30"/>
  <c r="N161" i="26"/>
  <c r="N148" i="26"/>
  <c r="O88" i="31"/>
  <c r="N161" i="30"/>
  <c r="N133" i="24"/>
  <c r="N102" i="24"/>
  <c r="N107" i="29"/>
  <c r="N133" i="26"/>
  <c r="N88" i="29"/>
  <c r="N64" i="29"/>
  <c r="N150" i="29"/>
  <c r="N86" i="24"/>
  <c r="O155" i="31"/>
  <c r="C155" i="31"/>
  <c r="N89" i="30"/>
  <c r="N103" i="29"/>
  <c r="N103" i="26"/>
  <c r="N102" i="29"/>
  <c r="N89" i="1"/>
  <c r="N133" i="25"/>
  <c r="N87" i="1"/>
  <c r="N87" i="25"/>
  <c r="N107" i="26"/>
  <c r="N64" i="26"/>
  <c r="N87" i="24"/>
  <c r="N136" i="27"/>
  <c r="Q136" i="27"/>
  <c r="N88" i="30"/>
  <c r="N95" i="1"/>
  <c r="N125" i="1"/>
  <c r="N125" i="26"/>
  <c r="N107" i="24"/>
  <c r="N133" i="29"/>
  <c r="N87" i="29"/>
  <c r="N131" i="24"/>
  <c r="N125" i="29"/>
  <c r="N56" i="24"/>
  <c r="N133" i="30"/>
  <c r="N89" i="26"/>
  <c r="N102" i="30"/>
  <c r="N55" i="29"/>
  <c r="N64" i="25"/>
  <c r="N95" i="30"/>
  <c r="Q87" i="27"/>
  <c r="N87" i="27"/>
  <c r="N87" i="26"/>
  <c r="N107" i="30"/>
  <c r="N89" i="24"/>
  <c r="N95" i="29"/>
  <c r="N88" i="24"/>
  <c r="Q150" i="27"/>
  <c r="N150" i="27"/>
  <c r="N64" i="27"/>
  <c r="Q64" i="27"/>
  <c r="N103" i="1"/>
  <c r="N95" i="26"/>
  <c r="N87" i="30"/>
  <c r="N131" i="29"/>
  <c r="N95" i="24"/>
  <c r="Q107" i="27"/>
  <c r="N107" i="27"/>
  <c r="N103" i="30"/>
  <c r="N131" i="26"/>
  <c r="N125" i="24"/>
  <c r="N86" i="29"/>
  <c r="N86" i="26"/>
  <c r="N86" i="30"/>
  <c r="N133" i="1"/>
  <c r="N55" i="26"/>
  <c r="N55" i="30"/>
  <c r="N131" i="30"/>
  <c r="N64" i="30"/>
  <c r="N125" i="27"/>
  <c r="Q125" i="27"/>
  <c r="N150" i="1"/>
  <c r="N155" i="1" s="1"/>
  <c r="C155" i="1"/>
  <c r="N103" i="24"/>
  <c r="N86" i="27"/>
  <c r="Q86" i="27"/>
  <c r="N64" i="24"/>
  <c r="N57" i="27"/>
  <c r="Q57" i="27"/>
  <c r="N88" i="26"/>
  <c r="N102" i="25"/>
  <c r="N125" i="30"/>
  <c r="N164" i="29"/>
  <c r="N164" i="27"/>
  <c r="Q164" i="27"/>
  <c r="N157" i="25"/>
  <c r="N111" i="29"/>
  <c r="N111" i="28"/>
  <c r="C145" i="28"/>
  <c r="N145" i="28" s="1"/>
  <c r="N166" i="24"/>
  <c r="N157" i="24"/>
  <c r="N166" i="27"/>
  <c r="Q166" i="27"/>
  <c r="N111" i="26"/>
  <c r="N111" i="25"/>
  <c r="N111" i="1"/>
  <c r="N157" i="1"/>
  <c r="N164" i="26"/>
  <c r="O166" i="31"/>
  <c r="N164" i="24"/>
  <c r="N155" i="29" l="1"/>
  <c r="C145" i="25"/>
  <c r="N145" i="25" s="1"/>
  <c r="N152" i="27"/>
  <c r="Q152" i="27"/>
  <c r="N148" i="27"/>
  <c r="Q148" i="27"/>
  <c r="N163" i="27"/>
  <c r="Q163" i="27"/>
  <c r="C145" i="31"/>
  <c r="O145" i="31" s="1"/>
  <c r="C155" i="27"/>
  <c r="Q155" i="27" s="1"/>
  <c r="N94" i="27"/>
  <c r="Q94" i="27"/>
  <c r="Q161" i="27"/>
  <c r="N161" i="27"/>
  <c r="C155" i="29"/>
  <c r="N162" i="27"/>
  <c r="Q162" i="27"/>
  <c r="N131" i="27"/>
  <c r="Q131" i="27"/>
  <c r="N133" i="27"/>
  <c r="Q133" i="27"/>
  <c r="N102" i="27"/>
  <c r="Q102" i="27"/>
  <c r="N95" i="27"/>
  <c r="Q95" i="27"/>
  <c r="C145" i="1"/>
  <c r="N145" i="1" s="1"/>
  <c r="C145" i="29"/>
  <c r="N145" i="29" s="1"/>
  <c r="N150" i="25"/>
  <c r="N155" i="25" s="1"/>
  <c r="C155" i="25"/>
  <c r="N150" i="30"/>
  <c r="N155" i="30" s="1"/>
  <c r="C155" i="30"/>
  <c r="C155" i="26"/>
  <c r="N150" i="26"/>
  <c r="N155" i="26" s="1"/>
  <c r="N89" i="27"/>
  <c r="Q89" i="27"/>
  <c r="Q103" i="27"/>
  <c r="N103" i="27"/>
  <c r="N150" i="24"/>
  <c r="N155" i="24" s="1"/>
  <c r="C155" i="24"/>
  <c r="C145" i="26"/>
  <c r="N145" i="26" s="1"/>
  <c r="N88" i="27"/>
  <c r="Q88" i="27"/>
  <c r="N157" i="29"/>
  <c r="N111" i="24"/>
  <c r="C145" i="24"/>
  <c r="N145" i="24" s="1"/>
  <c r="C145" i="30"/>
  <c r="N145" i="30" s="1"/>
  <c r="N111" i="30"/>
  <c r="C145" i="27"/>
  <c r="N111" i="27"/>
  <c r="Q111" i="27"/>
  <c r="N157" i="27"/>
  <c r="Q157" i="27"/>
  <c r="N157" i="26"/>
  <c r="N157" i="28"/>
  <c r="O157" i="31"/>
  <c r="N157" i="30"/>
  <c r="N155" i="27" l="1"/>
  <c r="N145" i="27"/>
  <c r="P145" i="27" s="1"/>
  <c r="Q145" i="27"/>
  <c r="N165" i="27" l="1"/>
  <c r="Q165" i="27"/>
  <c r="N165" i="1"/>
  <c r="N165" i="30"/>
  <c r="N165" i="29"/>
  <c r="N165" i="28" l="1"/>
  <c r="N165" i="24"/>
  <c r="N165" i="25"/>
  <c r="N165" i="26" l="1"/>
  <c r="O165" i="31" l="1"/>
  <c r="M11" i="18" l="1"/>
  <c r="L21" i="34" s="1"/>
  <c r="I11" i="18"/>
  <c r="H21" i="34" s="1"/>
  <c r="E19" i="34" l="1"/>
  <c r="B19" i="34" l="1"/>
  <c r="N98" i="35"/>
  <c r="M19" i="34" s="1"/>
  <c r="M33" i="34" l="1"/>
  <c r="L33" i="34"/>
  <c r="H33" i="34"/>
  <c r="J33" i="34"/>
  <c r="G33" i="34"/>
  <c r="K33" i="34"/>
  <c r="E33" i="34"/>
  <c r="D33" i="34"/>
  <c r="F33" i="34"/>
  <c r="I33" i="34"/>
  <c r="C33" i="34"/>
  <c r="B33" i="34"/>
  <c r="K11" i="18" l="1"/>
  <c r="J21" i="34" s="1"/>
  <c r="K17" i="17"/>
  <c r="J20" i="34" l="1"/>
  <c r="N10" i="35"/>
  <c r="N28" i="35"/>
  <c r="N96" i="35"/>
  <c r="N30" i="35"/>
  <c r="N13" i="35"/>
  <c r="N93" i="35"/>
  <c r="N21" i="35"/>
  <c r="N91" i="35"/>
  <c r="J11" i="18"/>
  <c r="I21" i="34" s="1"/>
  <c r="L11" i="18"/>
  <c r="K21" i="34" s="1"/>
  <c r="N89" i="35"/>
  <c r="N56" i="35"/>
  <c r="N50" i="35"/>
  <c r="N14" i="35"/>
  <c r="N17" i="35"/>
  <c r="N25" i="35"/>
  <c r="N85" i="35"/>
  <c r="C11" i="18"/>
  <c r="B21" i="34" s="1"/>
  <c r="N49" i="35" l="1"/>
  <c r="N9" i="18"/>
  <c r="N11" i="18" s="1"/>
  <c r="M21" i="34" s="1"/>
  <c r="F35" i="34" s="1"/>
  <c r="N88" i="35"/>
  <c r="N20" i="35"/>
  <c r="M17" i="17"/>
  <c r="B35" i="34" l="1"/>
  <c r="E35" i="34"/>
  <c r="L35" i="34"/>
  <c r="H35" i="34"/>
  <c r="K35" i="34"/>
  <c r="I35" i="34"/>
  <c r="J35" i="34"/>
  <c r="G35" i="34"/>
  <c r="M35" i="34"/>
  <c r="C35" i="34"/>
  <c r="D35" i="34"/>
  <c r="L20" i="34" l="1"/>
  <c r="M168" i="31" l="1"/>
  <c r="M169" i="31" s="1"/>
  <c r="N168" i="31"/>
  <c r="N169" i="31" s="1"/>
  <c r="L18" i="34" s="1"/>
  <c r="L168" i="31"/>
  <c r="L169" i="31" s="1"/>
  <c r="K18" i="34" s="1"/>
  <c r="K168" i="31"/>
  <c r="K169" i="31" s="1"/>
  <c r="J18" i="34" s="1"/>
  <c r="J168" i="31"/>
  <c r="J169" i="31" s="1"/>
  <c r="I18" i="34" s="1"/>
  <c r="I168" i="31"/>
  <c r="I169" i="31" s="1"/>
  <c r="H18" i="34" s="1"/>
  <c r="H168" i="31"/>
  <c r="H169" i="31" s="1"/>
  <c r="G18" i="34" s="1"/>
  <c r="G168" i="31"/>
  <c r="G169" i="31" s="1"/>
  <c r="F18" i="34" s="1"/>
  <c r="F168" i="31"/>
  <c r="F169" i="31" s="1"/>
  <c r="E18" i="34" s="1"/>
  <c r="E168" i="31"/>
  <c r="E169" i="31" s="1"/>
  <c r="D18" i="34" s="1"/>
  <c r="D168" i="31"/>
  <c r="D169" i="31" s="1"/>
  <c r="C18" i="34" s="1"/>
  <c r="M168" i="30"/>
  <c r="M169" i="30" s="1"/>
  <c r="L17" i="34" s="1"/>
  <c r="L168" i="30"/>
  <c r="L169" i="30" s="1"/>
  <c r="K17" i="34" s="1"/>
  <c r="K168" i="30"/>
  <c r="K169" i="30" s="1"/>
  <c r="J17" i="34" s="1"/>
  <c r="J168" i="30"/>
  <c r="J169" i="30" s="1"/>
  <c r="I17" i="34" s="1"/>
  <c r="I168" i="30"/>
  <c r="I169" i="30" s="1"/>
  <c r="H17" i="34" s="1"/>
  <c r="H168" i="30"/>
  <c r="H169" i="30" s="1"/>
  <c r="G17" i="34" s="1"/>
  <c r="G168" i="30"/>
  <c r="G169" i="30" s="1"/>
  <c r="F17" i="34" s="1"/>
  <c r="F168" i="30"/>
  <c r="F169" i="30" s="1"/>
  <c r="E17" i="34" s="1"/>
  <c r="E168" i="30"/>
  <c r="E169" i="30" s="1"/>
  <c r="D17" i="34" s="1"/>
  <c r="D168" i="30"/>
  <c r="D169" i="30" s="1"/>
  <c r="C17" i="34" s="1"/>
  <c r="M168" i="29"/>
  <c r="M169" i="29" s="1"/>
  <c r="L16" i="34" s="1"/>
  <c r="L168" i="29"/>
  <c r="L169" i="29" s="1"/>
  <c r="K16" i="34" s="1"/>
  <c r="K168" i="29"/>
  <c r="K169" i="29" s="1"/>
  <c r="J16" i="34" s="1"/>
  <c r="J168" i="29"/>
  <c r="J169" i="29" s="1"/>
  <c r="I16" i="34" s="1"/>
  <c r="I168" i="29"/>
  <c r="I169" i="29" s="1"/>
  <c r="H16" i="34" s="1"/>
  <c r="H168" i="29"/>
  <c r="H169" i="29" s="1"/>
  <c r="G16" i="34" s="1"/>
  <c r="G168" i="29"/>
  <c r="G169" i="29" s="1"/>
  <c r="F16" i="34" s="1"/>
  <c r="F168" i="29"/>
  <c r="F169" i="29" s="1"/>
  <c r="E16" i="34" s="1"/>
  <c r="E168" i="29"/>
  <c r="E169" i="29" s="1"/>
  <c r="D16" i="34" s="1"/>
  <c r="D168" i="29"/>
  <c r="D169" i="29" s="1"/>
  <c r="C16" i="34" s="1"/>
  <c r="M168" i="28"/>
  <c r="M169" i="28" s="1"/>
  <c r="L15" i="34" s="1"/>
  <c r="L168" i="28"/>
  <c r="L169" i="28" s="1"/>
  <c r="K15" i="34" s="1"/>
  <c r="K168" i="28"/>
  <c r="K169" i="28" s="1"/>
  <c r="J15" i="34" s="1"/>
  <c r="J168" i="28"/>
  <c r="J169" i="28" s="1"/>
  <c r="I15" i="34" s="1"/>
  <c r="I168" i="28"/>
  <c r="I169" i="28" s="1"/>
  <c r="H15" i="34" s="1"/>
  <c r="H168" i="28"/>
  <c r="H169" i="28" s="1"/>
  <c r="G15" i="34" s="1"/>
  <c r="G168" i="28"/>
  <c r="G169" i="28" s="1"/>
  <c r="F15" i="34" s="1"/>
  <c r="F168" i="28"/>
  <c r="F169" i="28" s="1"/>
  <c r="E15" i="34" s="1"/>
  <c r="E168" i="28"/>
  <c r="E169" i="28" s="1"/>
  <c r="D15" i="34" s="1"/>
  <c r="D168" i="28"/>
  <c r="D169" i="28" s="1"/>
  <c r="C15" i="34" s="1"/>
  <c r="M168" i="27"/>
  <c r="M169" i="27" s="1"/>
  <c r="L14" i="34" s="1"/>
  <c r="L168" i="27"/>
  <c r="L169" i="27" s="1"/>
  <c r="K14" i="34" s="1"/>
  <c r="K168" i="27"/>
  <c r="K169" i="27" s="1"/>
  <c r="J14" i="34" s="1"/>
  <c r="I168" i="27"/>
  <c r="I169" i="27" s="1"/>
  <c r="H14" i="34" s="1"/>
  <c r="H168" i="27"/>
  <c r="H169" i="27" s="1"/>
  <c r="G14" i="34" s="1"/>
  <c r="G168" i="27"/>
  <c r="F168" i="27"/>
  <c r="F169" i="27" s="1"/>
  <c r="E14" i="34" s="1"/>
  <c r="E168" i="27"/>
  <c r="E169" i="27" s="1"/>
  <c r="D14" i="34" s="1"/>
  <c r="D168" i="27"/>
  <c r="D169" i="27" s="1"/>
  <c r="C14" i="34" s="1"/>
  <c r="M168" i="26"/>
  <c r="M169" i="26" s="1"/>
  <c r="L13" i="34" s="1"/>
  <c r="L168" i="26"/>
  <c r="L169" i="26" s="1"/>
  <c r="K13" i="34" s="1"/>
  <c r="K168" i="26"/>
  <c r="K169" i="26" s="1"/>
  <c r="J13" i="34" s="1"/>
  <c r="J168" i="26"/>
  <c r="J169" i="26" s="1"/>
  <c r="I13" i="34" s="1"/>
  <c r="I168" i="26"/>
  <c r="I169" i="26" s="1"/>
  <c r="H13" i="34" s="1"/>
  <c r="H168" i="26"/>
  <c r="H169" i="26" s="1"/>
  <c r="G13" i="34" s="1"/>
  <c r="G168" i="26"/>
  <c r="G169" i="26" s="1"/>
  <c r="F13" i="34" s="1"/>
  <c r="F168" i="26"/>
  <c r="F169" i="26" s="1"/>
  <c r="E13" i="34" s="1"/>
  <c r="E168" i="26"/>
  <c r="E169" i="26" s="1"/>
  <c r="D13" i="34" s="1"/>
  <c r="D168" i="26"/>
  <c r="D169" i="26" s="1"/>
  <c r="C13" i="34" s="1"/>
  <c r="M168" i="25"/>
  <c r="M169" i="25" s="1"/>
  <c r="L12" i="34" s="1"/>
  <c r="L168" i="25"/>
  <c r="L169" i="25" s="1"/>
  <c r="K12" i="34" s="1"/>
  <c r="K168" i="25"/>
  <c r="K169" i="25" s="1"/>
  <c r="J12" i="34" s="1"/>
  <c r="J168" i="25"/>
  <c r="J169" i="25" s="1"/>
  <c r="I12" i="34" s="1"/>
  <c r="I168" i="25"/>
  <c r="I169" i="25" s="1"/>
  <c r="H12" i="34" s="1"/>
  <c r="H168" i="25"/>
  <c r="H169" i="25" s="1"/>
  <c r="G12" i="34" s="1"/>
  <c r="G168" i="25"/>
  <c r="G169" i="25" s="1"/>
  <c r="F12" i="34" s="1"/>
  <c r="F168" i="25"/>
  <c r="F169" i="25" s="1"/>
  <c r="E12" i="34" s="1"/>
  <c r="E168" i="25"/>
  <c r="E169" i="25" s="1"/>
  <c r="D12" i="34" s="1"/>
  <c r="D168" i="25"/>
  <c r="D169" i="25" s="1"/>
  <c r="C12" i="34" s="1"/>
  <c r="M168" i="24"/>
  <c r="M169" i="24" s="1"/>
  <c r="L11" i="34" s="1"/>
  <c r="L168" i="24"/>
  <c r="L169" i="24" s="1"/>
  <c r="K11" i="34" s="1"/>
  <c r="K168" i="24"/>
  <c r="K169" i="24" s="1"/>
  <c r="J11" i="34" s="1"/>
  <c r="J168" i="24"/>
  <c r="J169" i="24" s="1"/>
  <c r="I11" i="34" s="1"/>
  <c r="I168" i="24"/>
  <c r="I169" i="24" s="1"/>
  <c r="H11" i="34" s="1"/>
  <c r="H168" i="24"/>
  <c r="H169" i="24" s="1"/>
  <c r="G11" i="34" s="1"/>
  <c r="G168" i="24"/>
  <c r="G169" i="24" s="1"/>
  <c r="F11" i="34" s="1"/>
  <c r="F168" i="24"/>
  <c r="F169" i="24" s="1"/>
  <c r="E11" i="34" s="1"/>
  <c r="E168" i="24"/>
  <c r="E169" i="24" s="1"/>
  <c r="D11" i="34" s="1"/>
  <c r="D168" i="24"/>
  <c r="D169" i="24" s="1"/>
  <c r="C11" i="34" s="1"/>
  <c r="M168" i="1"/>
  <c r="M169" i="1" s="1"/>
  <c r="L10" i="34" s="1"/>
  <c r="L168" i="1"/>
  <c r="L169" i="1" s="1"/>
  <c r="K10" i="34" s="1"/>
  <c r="K168" i="1"/>
  <c r="K169" i="1" s="1"/>
  <c r="J10" i="34" s="1"/>
  <c r="J168" i="1"/>
  <c r="J169" i="1" s="1"/>
  <c r="I10" i="34" s="1"/>
  <c r="I168" i="1"/>
  <c r="I169" i="1" s="1"/>
  <c r="H10" i="34" s="1"/>
  <c r="H168" i="1"/>
  <c r="H169" i="1" s="1"/>
  <c r="G10" i="34" s="1"/>
  <c r="G168" i="1"/>
  <c r="G169" i="1" s="1"/>
  <c r="F10" i="34" s="1"/>
  <c r="F168" i="1"/>
  <c r="F169" i="1" s="1"/>
  <c r="E10" i="34" s="1"/>
  <c r="E168" i="1"/>
  <c r="E169" i="1" s="1"/>
  <c r="D10" i="34" s="1"/>
  <c r="D168" i="1"/>
  <c r="D169" i="1" s="1"/>
  <c r="C10" i="34" s="1"/>
  <c r="R160" i="27" l="1"/>
  <c r="J168" i="27"/>
  <c r="J169" i="27" s="1"/>
  <c r="I14" i="34" s="1"/>
  <c r="G169" i="27"/>
  <c r="F14" i="34" l="1"/>
  <c r="R169" i="27"/>
  <c r="R168" i="27"/>
  <c r="N160" i="30" l="1"/>
  <c r="N168" i="30" s="1"/>
  <c r="N169" i="30" s="1"/>
  <c r="M17" i="34" s="1"/>
  <c r="C168" i="30"/>
  <c r="C169" i="30" s="1"/>
  <c r="B17" i="34" s="1"/>
  <c r="B31" i="34" s="1"/>
  <c r="O160" i="31"/>
  <c r="O168" i="31" s="1"/>
  <c r="O169" i="31" s="1"/>
  <c r="M18" i="34" s="1"/>
  <c r="C168" i="31"/>
  <c r="C169" i="31" s="1"/>
  <c r="B18" i="34" s="1"/>
  <c r="B32" i="34" s="1"/>
  <c r="N160" i="26" l="1"/>
  <c r="N168" i="26" s="1"/>
  <c r="N169" i="26" s="1"/>
  <c r="M13" i="34" s="1"/>
  <c r="C168" i="26"/>
  <c r="C169" i="26" s="1"/>
  <c r="B13" i="34" s="1"/>
  <c r="B27" i="34" s="1"/>
  <c r="N160" i="24"/>
  <c r="N168" i="24" s="1"/>
  <c r="N169" i="24" s="1"/>
  <c r="M11" i="34" s="1"/>
  <c r="C168" i="24"/>
  <c r="C169" i="24" s="1"/>
  <c r="B11" i="34" s="1"/>
  <c r="N160" i="29"/>
  <c r="N168" i="29" s="1"/>
  <c r="N169" i="29" s="1"/>
  <c r="M16" i="34" s="1"/>
  <c r="C168" i="29"/>
  <c r="C169" i="29" s="1"/>
  <c r="B16" i="34" s="1"/>
  <c r="N160" i="27"/>
  <c r="N168" i="27" s="1"/>
  <c r="N169" i="27" s="1"/>
  <c r="M14" i="34" s="1"/>
  <c r="Q160" i="27"/>
  <c r="C168" i="27"/>
  <c r="M32" i="34"/>
  <c r="C32" i="34"/>
  <c r="I32" i="34"/>
  <c r="E32" i="34"/>
  <c r="H32" i="34"/>
  <c r="D32" i="34"/>
  <c r="F32" i="34"/>
  <c r="K32" i="34"/>
  <c r="G32" i="34"/>
  <c r="L32" i="34"/>
  <c r="J32" i="34"/>
  <c r="N160" i="25"/>
  <c r="N168" i="25" s="1"/>
  <c r="N169" i="25" s="1"/>
  <c r="M12" i="34" s="1"/>
  <c r="C168" i="25"/>
  <c r="C169" i="25" s="1"/>
  <c r="B12" i="34" s="1"/>
  <c r="B26" i="34" s="1"/>
  <c r="N160" i="1"/>
  <c r="N168" i="1" s="1"/>
  <c r="N169" i="1" s="1"/>
  <c r="M10" i="34" s="1"/>
  <c r="C168" i="1"/>
  <c r="C169" i="1" s="1"/>
  <c r="B10" i="34" s="1"/>
  <c r="N160" i="28"/>
  <c r="N168" i="28" s="1"/>
  <c r="N169" i="28" s="1"/>
  <c r="M15" i="34" s="1"/>
  <c r="C168" i="28"/>
  <c r="C169" i="28" s="1"/>
  <c r="B15" i="34" s="1"/>
  <c r="B29" i="34" s="1"/>
  <c r="M31" i="34"/>
  <c r="G31" i="34"/>
  <c r="L31" i="34"/>
  <c r="J31" i="34"/>
  <c r="E31" i="34"/>
  <c r="D31" i="34"/>
  <c r="I31" i="34"/>
  <c r="C31" i="34"/>
  <c r="F31" i="34"/>
  <c r="K31" i="34"/>
  <c r="H31" i="34"/>
  <c r="B24" i="34" l="1"/>
  <c r="B25" i="34"/>
  <c r="M24" i="34"/>
  <c r="I24" i="34"/>
  <c r="C24" i="34"/>
  <c r="E24" i="34"/>
  <c r="D24" i="34"/>
  <c r="F24" i="34"/>
  <c r="K24" i="34"/>
  <c r="H24" i="34"/>
  <c r="L24" i="34"/>
  <c r="J24" i="34"/>
  <c r="G24" i="34"/>
  <c r="M26" i="34"/>
  <c r="F26" i="34"/>
  <c r="L26" i="34"/>
  <c r="H26" i="34"/>
  <c r="G26" i="34"/>
  <c r="K26" i="34"/>
  <c r="E26" i="34"/>
  <c r="D26" i="34"/>
  <c r="J26" i="34"/>
  <c r="C26" i="34"/>
  <c r="I26" i="34"/>
  <c r="Q168" i="27"/>
  <c r="C169" i="27"/>
  <c r="M28" i="34"/>
  <c r="C28" i="34"/>
  <c r="H28" i="34"/>
  <c r="K28" i="34"/>
  <c r="G28" i="34"/>
  <c r="L28" i="34"/>
  <c r="E28" i="34"/>
  <c r="D28" i="34"/>
  <c r="J28" i="34"/>
  <c r="I28" i="34"/>
  <c r="F28" i="34"/>
  <c r="B30" i="34"/>
  <c r="M30" i="34"/>
  <c r="D30" i="34"/>
  <c r="K30" i="34"/>
  <c r="J30" i="34"/>
  <c r="H30" i="34"/>
  <c r="C30" i="34"/>
  <c r="G30" i="34"/>
  <c r="I30" i="34"/>
  <c r="F30" i="34"/>
  <c r="L30" i="34"/>
  <c r="E30" i="34"/>
  <c r="M25" i="34"/>
  <c r="L25" i="34"/>
  <c r="G25" i="34"/>
  <c r="E25" i="34"/>
  <c r="H25" i="34"/>
  <c r="D25" i="34"/>
  <c r="F25" i="34"/>
  <c r="J25" i="34"/>
  <c r="I25" i="34"/>
  <c r="C25" i="34"/>
  <c r="K25" i="34"/>
  <c r="M29" i="34"/>
  <c r="E29" i="34"/>
  <c r="D29" i="34"/>
  <c r="J29" i="34"/>
  <c r="L29" i="34"/>
  <c r="C29" i="34"/>
  <c r="G29" i="34"/>
  <c r="I29" i="34"/>
  <c r="K29" i="34"/>
  <c r="H29" i="34"/>
  <c r="F29" i="34"/>
  <c r="M27" i="34"/>
  <c r="E27" i="34"/>
  <c r="G27" i="34"/>
  <c r="J27" i="34"/>
  <c r="C27" i="34"/>
  <c r="H27" i="34"/>
  <c r="L27" i="34"/>
  <c r="D27" i="34"/>
  <c r="F27" i="34"/>
  <c r="K27" i="34"/>
  <c r="I27" i="34"/>
  <c r="Q169" i="27" l="1"/>
  <c r="B14" i="34"/>
  <c r="B28" i="34" s="1"/>
  <c r="C17" i="17" l="1"/>
  <c r="B20" i="34" s="1"/>
  <c r="N9" i="17"/>
  <c r="N17" i="17" s="1"/>
  <c r="M20" i="34" s="1"/>
  <c r="B34" i="34" l="1"/>
  <c r="L34" i="34"/>
  <c r="E34" i="34"/>
  <c r="I34" i="34"/>
  <c r="J34" i="34"/>
  <c r="D34" i="34"/>
  <c r="K34" i="34"/>
  <c r="C34" i="34"/>
  <c r="G34" i="34"/>
  <c r="F34" i="34"/>
  <c r="H34" i="34"/>
  <c r="M34" i="34"/>
</calcChain>
</file>

<file path=xl/sharedStrings.xml><?xml version="1.0" encoding="utf-8"?>
<sst xmlns="http://schemas.openxmlformats.org/spreadsheetml/2006/main" count="3408" uniqueCount="574">
  <si>
    <t>CLASIFICACIÓN CRUZADA DE INDUSTRIAS Y SECTORES INSTITUCIONALES (CCIS)</t>
  </si>
  <si>
    <t>Millones de Colones</t>
  </si>
  <si>
    <t>S11</t>
  </si>
  <si>
    <t>S11001</t>
  </si>
  <si>
    <t>S12</t>
  </si>
  <si>
    <t>S13</t>
  </si>
  <si>
    <t>S14</t>
  </si>
  <si>
    <t>S15</t>
  </si>
  <si>
    <t>INDUSTRIAS</t>
  </si>
  <si>
    <t>SECTORES INSTITUCIONALES</t>
  </si>
  <si>
    <t>SOCIEDADES NO FINANCIERAS</t>
  </si>
  <si>
    <t>SOCIEDADES NO FINANCIERAS PÚBLICAS</t>
  </si>
  <si>
    <t>SOCIEDADES FINANCIERAS</t>
  </si>
  <si>
    <t>GOBIERNO GENERAL</t>
  </si>
  <si>
    <t>HOGARES</t>
  </si>
  <si>
    <t>INST. SIN FINES DE LUCRO QUE SIRVEN HOGARES</t>
  </si>
  <si>
    <t>DE MERCADO</t>
  </si>
  <si>
    <t>ACTIVIDAD ECONÓMICA</t>
  </si>
  <si>
    <t xml:space="preserve">S1 </t>
  </si>
  <si>
    <t>ECONOMIA TOTAL</t>
  </si>
  <si>
    <t>AE001</t>
  </si>
  <si>
    <t>Cultivo de frijol</t>
  </si>
  <si>
    <t>AE002</t>
  </si>
  <si>
    <t>Cultivo de maíz</t>
  </si>
  <si>
    <t>AE003</t>
  </si>
  <si>
    <t>Cultivo de otros cereales, legumbres y semillas oleaginosas n.c.p.</t>
  </si>
  <si>
    <t>AE004</t>
  </si>
  <si>
    <t>Cultivo de arroz</t>
  </si>
  <si>
    <t>AE005</t>
  </si>
  <si>
    <t>AE006</t>
  </si>
  <si>
    <t>Cultivo de melón</t>
  </si>
  <si>
    <t>AE007</t>
  </si>
  <si>
    <t>Cultivo de cebolla</t>
  </si>
  <si>
    <t>AE008</t>
  </si>
  <si>
    <t>Cultivo de chayote</t>
  </si>
  <si>
    <t>AE009</t>
  </si>
  <si>
    <t>Cultivo de papa</t>
  </si>
  <si>
    <t>AE010</t>
  </si>
  <si>
    <t>AE011</t>
  </si>
  <si>
    <t>Cultivo de caña de azúcar</t>
  </si>
  <si>
    <t>AE012</t>
  </si>
  <si>
    <t>Cultivo de flores</t>
  </si>
  <si>
    <t>AE013</t>
  </si>
  <si>
    <t>Cultivo de follajes</t>
  </si>
  <si>
    <t>AE014</t>
  </si>
  <si>
    <t>Cultivo de banano</t>
  </si>
  <si>
    <t>AE015</t>
  </si>
  <si>
    <t>Cultivo de plátano</t>
  </si>
  <si>
    <t>AE016</t>
  </si>
  <si>
    <t>Cultivo de piña</t>
  </si>
  <si>
    <t>AE017</t>
  </si>
  <si>
    <t>Cultivo de palma africana (aceitera)</t>
  </si>
  <si>
    <t>AE018</t>
  </si>
  <si>
    <t>Cultivo de café</t>
  </si>
  <si>
    <t>AE019</t>
  </si>
  <si>
    <t>Cultivo de otras frutas, nueces y otros frutos oleaginosas</t>
  </si>
  <si>
    <t>AE020</t>
  </si>
  <si>
    <t>Cultivo de otras plantas no perennes y perennes</t>
  </si>
  <si>
    <t>AE021</t>
  </si>
  <si>
    <t>Propagación de plantas</t>
  </si>
  <si>
    <t>AE022</t>
  </si>
  <si>
    <t>Cría de ganado vacuno</t>
  </si>
  <si>
    <t>AE023</t>
  </si>
  <si>
    <t>Cría de cerdos</t>
  </si>
  <si>
    <t>AE024</t>
  </si>
  <si>
    <t>Cría de pollos</t>
  </si>
  <si>
    <t>AE025</t>
  </si>
  <si>
    <t>Cría de otros animales</t>
  </si>
  <si>
    <t>AE026</t>
  </si>
  <si>
    <t>Actividades de apoyo a la agricultura, la ganadería y actividades postcosecha</t>
  </si>
  <si>
    <t>AE027</t>
  </si>
  <si>
    <t>Silvicultura y extracción de madera y caza</t>
  </si>
  <si>
    <t>AE028</t>
  </si>
  <si>
    <t>Pesca marítima y de agua dulce</t>
  </si>
  <si>
    <t>AE029</t>
  </si>
  <si>
    <t>Acuicultura marítima y de agua dulce</t>
  </si>
  <si>
    <t>AE030</t>
  </si>
  <si>
    <t>Extracción de piedra, arena y arcilla</t>
  </si>
  <si>
    <t>AE031</t>
  </si>
  <si>
    <t>Extracción de sal</t>
  </si>
  <si>
    <t>AE032</t>
  </si>
  <si>
    <t>Explotación de otras minas y canteras n.c.p.</t>
  </si>
  <si>
    <t>AE035</t>
  </si>
  <si>
    <t xml:space="preserve">Procesamiento y conservación de pescados, crustáceos y moluscos </t>
  </si>
  <si>
    <t>AE036</t>
  </si>
  <si>
    <t>Procesamiento y conservación de frutas y vegetales</t>
  </si>
  <si>
    <t>AE037</t>
  </si>
  <si>
    <t>Elaboración de aceites y grasas de origen vegetal y animal</t>
  </si>
  <si>
    <t>AE038</t>
  </si>
  <si>
    <t>Elaboración de productos lácteos</t>
  </si>
  <si>
    <t>AE039</t>
  </si>
  <si>
    <t>Beneficio de arroz</t>
  </si>
  <si>
    <t>AE041</t>
  </si>
  <si>
    <t>Elaboración de productos de panadería y tortillas</t>
  </si>
  <si>
    <t>AE042</t>
  </si>
  <si>
    <t>Elaboración de azúcar</t>
  </si>
  <si>
    <t>AE043</t>
  </si>
  <si>
    <t>Elaboración de cacao, chocolate y productos de confitería</t>
  </si>
  <si>
    <t>AE045</t>
  </si>
  <si>
    <t>Elaboración de café oro</t>
  </si>
  <si>
    <t>AE046</t>
  </si>
  <si>
    <t>Producción de productos de café</t>
  </si>
  <si>
    <t>AE047</t>
  </si>
  <si>
    <t>Elaboración de comidas, platos preparados y otros productos alimenticios</t>
  </si>
  <si>
    <t>AE048</t>
  </si>
  <si>
    <t>Elaboración de alimentos preparados para animales</t>
  </si>
  <si>
    <t>AE052</t>
  </si>
  <si>
    <t>Fabricación de productos textiles</t>
  </si>
  <si>
    <t>AE053</t>
  </si>
  <si>
    <t>Fabricación de prendas de vestir</t>
  </si>
  <si>
    <t>AE054</t>
  </si>
  <si>
    <t>Fabricación de cuero y productos conexos excepto calzado</t>
  </si>
  <si>
    <t>AE055</t>
  </si>
  <si>
    <t>Fabricación de calzado</t>
  </si>
  <si>
    <t>AE056</t>
  </si>
  <si>
    <t>Producción de madera y fabricación de productos de madera y corcho, excepto muebles; fabricación de artículos de paja y de materiales trenzables</t>
  </si>
  <si>
    <t>AE057</t>
  </si>
  <si>
    <t>Fabricación de papel y productos de papel</t>
  </si>
  <si>
    <t>AE058</t>
  </si>
  <si>
    <t>Actividades de impresión, edición y reproducción de grabaciones excepto de programas informáticos</t>
  </si>
  <si>
    <t>AE062</t>
  </si>
  <si>
    <t>AE063</t>
  </si>
  <si>
    <t>Fabricación de pinturas, barnices y productos de revestimiento similares, tintas de imprenta y masillas</t>
  </si>
  <si>
    <t>AE064</t>
  </si>
  <si>
    <t>Fabricación de jabones y detergentes, preparados para limpiar y pulir, perfumes y preparados de tocador</t>
  </si>
  <si>
    <t>AE066</t>
  </si>
  <si>
    <t>Fabricación de productos farmacéuticos, sustancias químicas medicinales y de productos botánicos</t>
  </si>
  <si>
    <t>Fabricación de productos de caucho</t>
  </si>
  <si>
    <t>AE069</t>
  </si>
  <si>
    <t>Fabricación de vidrio y de productos de vidrio</t>
  </si>
  <si>
    <t>AE070</t>
  </si>
  <si>
    <t xml:space="preserve">Fabricación de productos refractarios, materiales de construcción de arcilla y de otros productos de porcelana y cerámica </t>
  </si>
  <si>
    <t>AE071</t>
  </si>
  <si>
    <t>Fabricación de cemento, cal, yeso y artículos de hormigón, cemento y yeso  y otros minerales no metálicos, n.c.p.</t>
  </si>
  <si>
    <t>AE072</t>
  </si>
  <si>
    <t>Fabricación de metales comunes</t>
  </si>
  <si>
    <t>AE073</t>
  </si>
  <si>
    <t>Fabricación de productos elaborados de metal, excepto maquinaria y equipo</t>
  </si>
  <si>
    <t>AE074</t>
  </si>
  <si>
    <t>Fabricación de componentes y tableros electrónicos, computadoras y equipo periférico</t>
  </si>
  <si>
    <t>AE075</t>
  </si>
  <si>
    <t>Fabricación de productos de electrónica y de óptica</t>
  </si>
  <si>
    <t>Fabricación de equipo eléctrico y de maquinaria n.c.p.</t>
  </si>
  <si>
    <t>AE079</t>
  </si>
  <si>
    <t>Fabricación de muebles</t>
  </si>
  <si>
    <t>AE080</t>
  </si>
  <si>
    <t>Fabricación de instrumentos y suministros médicos y dentales</t>
  </si>
  <si>
    <t>AE081</t>
  </si>
  <si>
    <t>Otras industrias manufactureras</t>
  </si>
  <si>
    <t>AE082</t>
  </si>
  <si>
    <t>Reparación e instalación de maquinaria y equipo</t>
  </si>
  <si>
    <t>AE083</t>
  </si>
  <si>
    <t>Suministro de energía eléctrica, gas, vapor y aire acondicionado</t>
  </si>
  <si>
    <t>AE084</t>
  </si>
  <si>
    <t>AE085</t>
  </si>
  <si>
    <t>AE086M</t>
  </si>
  <si>
    <t>AE087M</t>
  </si>
  <si>
    <t>Construcción de carreteras y vías férreas</t>
  </si>
  <si>
    <t>AE088M</t>
  </si>
  <si>
    <t>Construcción de obras de servicio público y de otras de ingeniería civil</t>
  </si>
  <si>
    <t>Actividades especializadas de las construcción</t>
  </si>
  <si>
    <t>AE090</t>
  </si>
  <si>
    <t>Comercio</t>
  </si>
  <si>
    <t>AE091</t>
  </si>
  <si>
    <t>Mantenimiento y reparación de vehículos automotores</t>
  </si>
  <si>
    <t>AE092</t>
  </si>
  <si>
    <t>Transporte por ferrocarril</t>
  </si>
  <si>
    <t>Transporte terrestre de pasajeros excepto taxis</t>
  </si>
  <si>
    <t>AE094</t>
  </si>
  <si>
    <t>Transporte de pasajeros por taxi</t>
  </si>
  <si>
    <t>AE095</t>
  </si>
  <si>
    <t>AE096</t>
  </si>
  <si>
    <t>Almacenamiento y depósito</t>
  </si>
  <si>
    <t>AE097</t>
  </si>
  <si>
    <t>AE098</t>
  </si>
  <si>
    <t>AE099</t>
  </si>
  <si>
    <t>Actividades postales y de mensajería</t>
  </si>
  <si>
    <t>AE100</t>
  </si>
  <si>
    <t>Actividades de alojamiento</t>
  </si>
  <si>
    <t>AE101</t>
  </si>
  <si>
    <t>Actividades de servicio de comida y bebidas</t>
  </si>
  <si>
    <t>AE102</t>
  </si>
  <si>
    <t>Actividades de producción películas, videos y programas de televisión, grabación de sonido, edición de música, programación y transmisión</t>
  </si>
  <si>
    <t>AE103</t>
  </si>
  <si>
    <t>Actividades de telecomunicaciones</t>
  </si>
  <si>
    <t>AE104</t>
  </si>
  <si>
    <t>Servicios de información, programación y consultoría informática, edición de programas informáticos y afines</t>
  </si>
  <si>
    <t>AE105</t>
  </si>
  <si>
    <t>AE106</t>
  </si>
  <si>
    <t>Actividades de sociedades de cartera, fondos y sociedades de inversión y otras actividades de servicios financieros</t>
  </si>
  <si>
    <t>AE107</t>
  </si>
  <si>
    <t>Actividad de seguros, reaseguros y fondos de pensiones, excepto los planes de seguridad social de afiliación obligatoria</t>
  </si>
  <si>
    <t>AE108</t>
  </si>
  <si>
    <t>Actividades auxiliares de servicios financieros, seguros y fondos de pensiones</t>
  </si>
  <si>
    <t>AE110</t>
  </si>
  <si>
    <t>Actividades jurídicas</t>
  </si>
  <si>
    <t>Actividades de contabilidad, teneduría de libros, consultoría fiscal y otras actividades contables</t>
  </si>
  <si>
    <t>AE112</t>
  </si>
  <si>
    <t>AE113</t>
  </si>
  <si>
    <t>Actividades de arquitectura e ingeniería; ensayos y análisis técnicos</t>
  </si>
  <si>
    <t>Actividades de investigación científica y desarrollo</t>
  </si>
  <si>
    <t>AE115</t>
  </si>
  <si>
    <t>Publicidad y estudios de mercado</t>
  </si>
  <si>
    <t>Otras actividades profesionales, científicas y técnicas</t>
  </si>
  <si>
    <t>AE117</t>
  </si>
  <si>
    <t>Actividades veterinarias</t>
  </si>
  <si>
    <t>AE118</t>
  </si>
  <si>
    <t>AE119</t>
  </si>
  <si>
    <t>Actividades de empleo</t>
  </si>
  <si>
    <t>AE120</t>
  </si>
  <si>
    <t>Actividades de agencias de viajes, operadores turísticos, servicios de reservas y actividades conexas</t>
  </si>
  <si>
    <t>AE121</t>
  </si>
  <si>
    <t>Actividades de seguridad e investigación</t>
  </si>
  <si>
    <t>AE122</t>
  </si>
  <si>
    <t>Actividades limpieza  general  de edificios y de paisajismo</t>
  </si>
  <si>
    <t>AE123</t>
  </si>
  <si>
    <t>Actividades administrativas y de apoyo de oficina y otras actividades de apoyo a las empresas</t>
  </si>
  <si>
    <t>Enseñanza</t>
  </si>
  <si>
    <t>Actividades de atención de la salud humana y de asistencia social</t>
  </si>
  <si>
    <t>AE129</t>
  </si>
  <si>
    <t>Actividades de asociaciones</t>
  </si>
  <si>
    <t>AE131</t>
  </si>
  <si>
    <t>Reparación de computadoras, efectos personales y enseres domésticos</t>
  </si>
  <si>
    <t>Actividades de lavado y secado limpieza de prendas de tela y de piel</t>
  </si>
  <si>
    <t>Actividades de peluquería y otros tratamientos de belleza</t>
  </si>
  <si>
    <t>AE134</t>
  </si>
  <si>
    <t>Actividades de funerales y actividades conexas</t>
  </si>
  <si>
    <t>AE135</t>
  </si>
  <si>
    <t>Otras actividades de servicios n.c.p.</t>
  </si>
  <si>
    <t>SUBTOTAL MERCADO</t>
  </si>
  <si>
    <t xml:space="preserve">USO FINAL PROPIO </t>
  </si>
  <si>
    <t>AE086UF</t>
  </si>
  <si>
    <t>AE087UF</t>
  </si>
  <si>
    <t>AE088UF</t>
  </si>
  <si>
    <t>AE136</t>
  </si>
  <si>
    <t>Actividades de los hogares en calidad de empleadores de personal doméstico</t>
  </si>
  <si>
    <t>SUBTOTAL PARA USO FINAL PROPIO</t>
  </si>
  <si>
    <t>NO MERCADO</t>
  </si>
  <si>
    <t>AE086NM</t>
  </si>
  <si>
    <t>AE124</t>
  </si>
  <si>
    <t>Administración del estado y aplicación de la política económica y social de la comunidad</t>
  </si>
  <si>
    <t>AE125</t>
  </si>
  <si>
    <t>Prestación de servicios a la comunidad en general</t>
  </si>
  <si>
    <t>AE126</t>
  </si>
  <si>
    <t>Actividades de planes de seguridad social de afiliación obligatoria</t>
  </si>
  <si>
    <t>SUBTOTAL OTRA NO DE MERCADO</t>
  </si>
  <si>
    <t>P1</t>
  </si>
  <si>
    <t>PRODUCCIÓN TOTAL</t>
  </si>
  <si>
    <t>PRODUCCIÓN</t>
  </si>
  <si>
    <t>CONSUMO INTERMEDIO</t>
  </si>
  <si>
    <t>P2</t>
  </si>
  <si>
    <t>CONSUMO INTERMEDIO TOTAL</t>
  </si>
  <si>
    <t>VALOR AGREGADO BRUTO</t>
  </si>
  <si>
    <t>P1 PRODUCCIÓN</t>
  </si>
  <si>
    <t>B1b VALOR AGREGADO BRUTO</t>
  </si>
  <si>
    <t>REMUNERACIÓN DE LOS ASALARIADOS</t>
  </si>
  <si>
    <t>D1 REMUNERACIÓN DE LOS ASALARIADOS</t>
  </si>
  <si>
    <t>D121 CONTRIBUCIONES SOCIALES EFECTIVAS</t>
  </si>
  <si>
    <t>CONTRIBUCIONES SOCIALES EFECTIVAS</t>
  </si>
  <si>
    <t>D122 CONTRIBUCIONES SOCIALES IMPUTADAS</t>
  </si>
  <si>
    <t>CONTRIBUCIONES SOCIALES IMPUTADAS</t>
  </si>
  <si>
    <t>D29 OTROS IMPUESTOS SOBRE LA PRODUCCIÓN</t>
  </si>
  <si>
    <t>OTROS IMPUESTOS SOBRE LA PRODUCCIÓN</t>
  </si>
  <si>
    <t>B2.b EXCEDENTE DE EXPLOTACIÓN BRUTO, B3.b INGRESO MIXTO BRUTO</t>
  </si>
  <si>
    <t>P.52</t>
  </si>
  <si>
    <t>VE</t>
  </si>
  <si>
    <t>P.52 VARIACIÓN DE EXISTENCIAS</t>
  </si>
  <si>
    <t>VARIACIÓN DE EXISTENCIAS</t>
  </si>
  <si>
    <t>P53</t>
  </si>
  <si>
    <t>Adquisiciones menos disposiciones de objetos valiosos</t>
  </si>
  <si>
    <t>P.53</t>
  </si>
  <si>
    <t>P.53 ADQUISICIONES MENOS DISPOSICIONES DE OBJETOS VALIOSOS</t>
  </si>
  <si>
    <t>ADQUISICIONES MENOS DISPOSICIONES DE OBJETOS VALIOSOS</t>
  </si>
  <si>
    <t>VALOR AGREGADO TOTAL</t>
  </si>
  <si>
    <t>CONTRIBUCIONES SOCIALES EFECTIVAS TOTAL</t>
  </si>
  <si>
    <t>CONTRIBUCIONES SOCIALES IMPUTADAS TOTAL</t>
  </si>
  <si>
    <t>1/ Incluye Instituciones sin fines de lucro que sirven a las sociedades no financieras (ISFLSOC)</t>
  </si>
  <si>
    <t>Cultivo de raíces y tubérculos</t>
  </si>
  <si>
    <t>Cultivo de otras hortalizas</t>
  </si>
  <si>
    <t>Elaboración de productos de molinería, excepto arroz, y almidones y productos elaborados del almidón</t>
  </si>
  <si>
    <t>Fabricación de los productos de la refinación del petróleo y de coque</t>
  </si>
  <si>
    <t>Fabricación de sustancias químicas básicas, abonos, compuestos de nitrógeno, pesticidas y otros productos químicos de uso agropecuario</t>
  </si>
  <si>
    <t>Fabricación de otros productos químicos n.c.p. y de fibras manufacturadas</t>
  </si>
  <si>
    <t>Suministro de agua potable</t>
  </si>
  <si>
    <t>Evacuación de aguas residuales</t>
  </si>
  <si>
    <t>Gestión de desechos y de descontaminación</t>
  </si>
  <si>
    <t>Construcción de edificios residenciales</t>
  </si>
  <si>
    <t>Construcción de edificios no residenciales</t>
  </si>
  <si>
    <t>Transporte de carga por carretera, vía marítima y aérea</t>
  </si>
  <si>
    <t>Transporte  de pasajeros por vía marítima y aérea</t>
  </si>
  <si>
    <t>Actividades de apoyo al transporte</t>
  </si>
  <si>
    <t>Actividad de Banca Central</t>
  </si>
  <si>
    <t>Actividad de otros tipos de intermediación monetaria</t>
  </si>
  <si>
    <t>Actividades de alquiler de vivienda y otros servicios  inmobiliarios</t>
  </si>
  <si>
    <t>Actividades de consultoría en gestión financiera, recursos humanos, mercadeo, oficinas principales y afines</t>
  </si>
  <si>
    <t>Actividades de alquiler y arrendamiento de vehículos automotores</t>
  </si>
  <si>
    <t>Actividades de alquiler y arrendamiento de efectos personales y enseres domésticos</t>
  </si>
  <si>
    <t>Actividades de alquiler y arrendamiento de  otros activos tangibles e intangibles no financieros</t>
  </si>
  <si>
    <t>Actividades de arrendamiento de propiedad intelectual y productos similares, excepto obras protegidas por derechos de autor</t>
  </si>
  <si>
    <t>Actividades creativas, artisticas y de entretenimiento</t>
  </si>
  <si>
    <t>Actividades de bibliotecas, archivos y museos y otras actividades culturales</t>
  </si>
  <si>
    <t>Actividades de juegos de azar y apuestas</t>
  </si>
  <si>
    <t>Actividades deportivas, de esparcimiento y recreativas</t>
  </si>
  <si>
    <t>AE059</t>
  </si>
  <si>
    <t>AE060</t>
  </si>
  <si>
    <t>AE065</t>
  </si>
  <si>
    <t>AE068</t>
  </si>
  <si>
    <t>AE078</t>
  </si>
  <si>
    <t>AE089M</t>
  </si>
  <si>
    <t>AE109</t>
  </si>
  <si>
    <t>AE111M</t>
  </si>
  <si>
    <t>AE114</t>
  </si>
  <si>
    <t>AE116M</t>
  </si>
  <si>
    <t>AE127</t>
  </si>
  <si>
    <t>AE128</t>
  </si>
  <si>
    <t>AE132M</t>
  </si>
  <si>
    <t>AE133M</t>
  </si>
  <si>
    <t>AE137</t>
  </si>
  <si>
    <t>AE138M</t>
  </si>
  <si>
    <t>AE139</t>
  </si>
  <si>
    <t>AE140</t>
  </si>
  <si>
    <t>AE141</t>
  </si>
  <si>
    <t>AE142</t>
  </si>
  <si>
    <t>AE143</t>
  </si>
  <si>
    <t>AE089UF</t>
  </si>
  <si>
    <t>AE111UF</t>
  </si>
  <si>
    <t>AE116UF</t>
  </si>
  <si>
    <t>AE144</t>
  </si>
  <si>
    <t>AE087NM</t>
  </si>
  <si>
    <t>AE116NM</t>
  </si>
  <si>
    <t>AE130</t>
  </si>
  <si>
    <t>AE132NM</t>
  </si>
  <si>
    <t>AE133NM</t>
  </si>
  <si>
    <t>AE138NM</t>
  </si>
  <si>
    <t>P2 CONSUMO INTERMEDIO</t>
  </si>
  <si>
    <t>D111 SUELDOS Y SALARIOS (EN DINERO Y EN ESPECIE)</t>
  </si>
  <si>
    <t>B1b</t>
  </si>
  <si>
    <t>D1</t>
  </si>
  <si>
    <t>SUELDOS Y SALARIOS (EN DINERO Y EN ESPECIE)</t>
  </si>
  <si>
    <t>D121</t>
  </si>
  <si>
    <t xml:space="preserve">D122 </t>
  </si>
  <si>
    <t>B2.b /  B3.b</t>
  </si>
  <si>
    <t>EXCEDENTE DE EXPLOTACIÓN BRUTO TOTAL/  INGRESO MIXTO BRUTO TOTAL</t>
  </si>
  <si>
    <t>B2B</t>
  </si>
  <si>
    <t>B3B</t>
  </si>
  <si>
    <t>EXCEDENTE DE EXPLOTACIÓN BRUTO / INGRESO MIXTO BRUTO</t>
  </si>
  <si>
    <t>D29</t>
  </si>
  <si>
    <t>AE033/ AE034</t>
  </si>
  <si>
    <t>Elaboración y conservación de carne y embutidos de aves/ Elaboración y conservación de carne y embutidos de ganado vacuno y porcino y otros tipos de carne</t>
  </si>
  <si>
    <t>Elaboración de productos de molinería, excepto arroz, y almidones y productos elaborados del almidón/Elaboración de macarrones, fideos y productos farináceos análogos</t>
  </si>
  <si>
    <t>AE040/AE044</t>
  </si>
  <si>
    <t>AE049/AE050/AE051</t>
  </si>
  <si>
    <t>Destilación, rectificación, mezcla de bebidas alcohólicas y vinos/ Elaboración de bebidas malteadas, de malta, bebidas no alcohólicas, aguas minerales, y otras aguas embotelladas / Elaboración de productos de tabaco</t>
  </si>
  <si>
    <t>AE061/ AE067</t>
  </si>
  <si>
    <t>Fabricación de plásticos y de caucho sintético en formas primarias/ Fabricación de productos de plástico</t>
  </si>
  <si>
    <t>AE076/ AE077</t>
  </si>
  <si>
    <t>Fabricación de vehículos automotores, remolques y semirremolques/ Fabricación de otros tipos de equipos de transporte</t>
  </si>
  <si>
    <t>AE040/ AE044</t>
  </si>
  <si>
    <t>Elaboración de productos de molinería, excepto arroz, y almidones y productos elaborados del almidón/ Elaboración de macarrones, fideos y productos farináceos análogos</t>
  </si>
  <si>
    <t>AE049/ AE050/ AE051</t>
  </si>
  <si>
    <t>Destilación, rectificación, mezcla de bebidas alcohólicas y vinos/ Elaboración de bebidas malteadas, de malta, bebidas no alcohólicas, aguas minerales, y otras aguas embotelladas/ Elaboración de productos de tabaco</t>
  </si>
  <si>
    <t>Producción Bruta</t>
  </si>
  <si>
    <t>Consumo Intermedio</t>
  </si>
  <si>
    <t>Valor Agregado Bruto</t>
  </si>
  <si>
    <t>Remuneraciones</t>
  </si>
  <si>
    <t>Cuenta</t>
  </si>
  <si>
    <t>Sueldos y Salarios</t>
  </si>
  <si>
    <t>Contribuciones Sociales Efectivas</t>
  </si>
  <si>
    <t>Contribuciones Sociales Imputadas</t>
  </si>
  <si>
    <t>Otros Impuestos</t>
  </si>
  <si>
    <t>Excedente Explotación - Ingreso Mixto Bruto</t>
  </si>
  <si>
    <t>Formación Bruta Capital Fijo</t>
  </si>
  <si>
    <t>Variación de Existencias</t>
  </si>
  <si>
    <t>Objetos Valiosos</t>
  </si>
  <si>
    <t>FORMACIÓN BRUTA CAPITAL FIJO</t>
  </si>
  <si>
    <t>P51b FORMACIÓN BRUTA DE CAPITAL FIJO</t>
  </si>
  <si>
    <t>RESUMEN CCIS</t>
  </si>
  <si>
    <t>S110021</t>
  </si>
  <si>
    <t>S110022</t>
  </si>
  <si>
    <r>
      <t xml:space="preserve">SOCIEDADES NO FINANCIERAS PRIVADAS CONTROL DOMÉSTICO </t>
    </r>
    <r>
      <rPr>
        <b/>
        <vertAlign val="superscript"/>
        <sz val="12"/>
        <color theme="0"/>
        <rFont val="Calibri"/>
        <family val="2"/>
        <scheme val="minor"/>
      </rPr>
      <t>1/</t>
    </r>
  </si>
  <si>
    <t>SOCIEDADES NO FINANCIERAS PRIVADAS PARTICIPACIÓN EXTRANJERA</t>
  </si>
  <si>
    <t>RESUMEN POR SECTOR INSTITUCIONAL Y CUENTA</t>
  </si>
  <si>
    <t>S12001</t>
  </si>
  <si>
    <t>S120021</t>
  </si>
  <si>
    <t>S120022</t>
  </si>
  <si>
    <t>SOCIEDADES FINANCIERAS PÚBLICAS</t>
  </si>
  <si>
    <t>SOCIEDADES FINANCIERAS PRIVADAS NACIONALES</t>
  </si>
  <si>
    <t>SOCIEDADES FINANCIERAS PRIVADAS PARTICIPACIÓN EXTRANJERA</t>
  </si>
  <si>
    <t>Participación porcentual</t>
  </si>
  <si>
    <t>P.51</t>
  </si>
  <si>
    <t>FBKF</t>
  </si>
  <si>
    <t>Año 2018</t>
  </si>
  <si>
    <t>AE093NM</t>
  </si>
  <si>
    <t xml:space="preserve">AN121 </t>
  </si>
  <si>
    <t>Materiales y suministros</t>
  </si>
  <si>
    <t>AN122</t>
  </si>
  <si>
    <t>Trabajos en curso</t>
  </si>
  <si>
    <t>AN1221</t>
  </si>
  <si>
    <t>Trabajos en curso en activos biológicos cultivados</t>
  </si>
  <si>
    <t>AN1222</t>
  </si>
  <si>
    <t xml:space="preserve">Otros trabajos en curso </t>
  </si>
  <si>
    <t xml:space="preserve">AN123 </t>
  </si>
  <si>
    <t>Bienes terminados</t>
  </si>
  <si>
    <t xml:space="preserve">AN124 </t>
  </si>
  <si>
    <t>Existencias de insumos militares, bienes adjudicados y bienes adquiridos para arrendamiento financiero</t>
  </si>
  <si>
    <t>AN125</t>
  </si>
  <si>
    <t>Bienes para la reventa</t>
  </si>
  <si>
    <r>
      <t xml:space="preserve">SOCIEDADES NO FINANCIERAS PRIVADAS CONTROL DOMÉSTICO </t>
    </r>
    <r>
      <rPr>
        <b/>
        <vertAlign val="superscript"/>
        <sz val="8"/>
        <color theme="0"/>
        <rFont val="Calibri"/>
        <family val="2"/>
        <scheme val="minor"/>
      </rPr>
      <t>1/</t>
    </r>
  </si>
  <si>
    <t xml:space="preserve"> </t>
  </si>
  <si>
    <t>D111 y D112</t>
  </si>
  <si>
    <t>AN111</t>
  </si>
  <si>
    <t>Viviendas</t>
  </si>
  <si>
    <t>NP118</t>
  </si>
  <si>
    <t>Edificaciones residenciales</t>
  </si>
  <si>
    <t>NP154</t>
  </si>
  <si>
    <t>Servicios de arquitectura, ingeniería y conexos</t>
  </si>
  <si>
    <t>AN112</t>
  </si>
  <si>
    <t>Otros edificios y estructuras</t>
  </si>
  <si>
    <t xml:space="preserve">AN1121 </t>
  </si>
  <si>
    <t>Edificios no residenciales</t>
  </si>
  <si>
    <t>NP119</t>
  </si>
  <si>
    <t>Edificaciones no residenciales</t>
  </si>
  <si>
    <t>NP122</t>
  </si>
  <si>
    <t>Servicios especializados de la construcción</t>
  </si>
  <si>
    <t xml:space="preserve">AN1122 </t>
  </si>
  <si>
    <t xml:space="preserve">Otras estructuras y mejoramientos de tierras y terrenos </t>
  </si>
  <si>
    <t>NP120</t>
  </si>
  <si>
    <t>Carreteras y vías férreas</t>
  </si>
  <si>
    <t>NP121</t>
  </si>
  <si>
    <t>Construcción de proyectos de servicio público y otras obras de ingeniería civil</t>
  </si>
  <si>
    <t>AN113</t>
  </si>
  <si>
    <t>Maquinaria y Equipo</t>
  </si>
  <si>
    <t xml:space="preserve">AN1131 </t>
  </si>
  <si>
    <t>Equipo de transporte</t>
  </si>
  <si>
    <t>NP103</t>
  </si>
  <si>
    <t>Vehículos automotores, carrocerías, remolques y semirremolques</t>
  </si>
  <si>
    <t>NP104</t>
  </si>
  <si>
    <t>Partes y piezas para vehículos automotores</t>
  </si>
  <si>
    <t>NP105</t>
  </si>
  <si>
    <t>Otros tipos de equipo de transporte</t>
  </si>
  <si>
    <t>AN1132</t>
  </si>
  <si>
    <t>Equipo de comunicación y transmisión</t>
  </si>
  <si>
    <t>NP095</t>
  </si>
  <si>
    <t>Equipos de comunicaciones y aparatos electrónicos de consumo</t>
  </si>
  <si>
    <t>NP098</t>
  </si>
  <si>
    <t>Instrumentos ópticos, fotográfico, soportes magnéticos y ópticos</t>
  </si>
  <si>
    <t>AN1133</t>
  </si>
  <si>
    <t>Equipo de computo</t>
  </si>
  <si>
    <t>NP094</t>
  </si>
  <si>
    <t>Componentes y tableros electrónicos, computadoras y Equipo periférico</t>
  </si>
  <si>
    <t xml:space="preserve">AN1139 </t>
  </si>
  <si>
    <t>Otra maquinaria y Equipo (incluye armamento militar)</t>
  </si>
  <si>
    <t>NP071</t>
  </si>
  <si>
    <t>Madera y corcho, productos de madera y corcho, excepto muebles; artículos de paja y materiales trenzables</t>
  </si>
  <si>
    <t>NP085</t>
  </si>
  <si>
    <t>Productos de caucho</t>
  </si>
  <si>
    <t>NP086</t>
  </si>
  <si>
    <t>Productos de plástico</t>
  </si>
  <si>
    <t>NP087</t>
  </si>
  <si>
    <t>Vidrio y productos de vidrio</t>
  </si>
  <si>
    <t>NP091</t>
  </si>
  <si>
    <t xml:space="preserve">Productos Básicos de Hierro y Acero </t>
  </si>
  <si>
    <t>NP092</t>
  </si>
  <si>
    <t>Productos primarios de aluminio, zinc, oro, plata y otros semiacabados por un proceso de fundición</t>
  </si>
  <si>
    <t>NP093</t>
  </si>
  <si>
    <t>Productos de metal</t>
  </si>
  <si>
    <t>NP096</t>
  </si>
  <si>
    <t>Equipo de medición, prueba, navegación y control y de relojes</t>
  </si>
  <si>
    <t>NP097</t>
  </si>
  <si>
    <t>Equipo de irradiación, electrónico, médico y terapéutico</t>
  </si>
  <si>
    <t>NP099</t>
  </si>
  <si>
    <t>Pilas, baterías, acumuladores, cables y dispositivos de cableado</t>
  </si>
  <si>
    <t>NP100</t>
  </si>
  <si>
    <t>Refrigeradoras, cocinas, lavadoras y otros aparatos de uso doméstico</t>
  </si>
  <si>
    <t>NP101</t>
  </si>
  <si>
    <t>Maquinaria de uso general y especial, partes y piezas</t>
  </si>
  <si>
    <t>NP102</t>
  </si>
  <si>
    <t>Motores, generadores, transformadores y otro equipo eléctrico</t>
  </si>
  <si>
    <t>NP106</t>
  </si>
  <si>
    <t>Muebles de madera</t>
  </si>
  <si>
    <t>NP107</t>
  </si>
  <si>
    <t>Muebles de otro tipo de material, excepto de piedra, hormigón y cerámica</t>
  </si>
  <si>
    <t>NP108</t>
  </si>
  <si>
    <t>Instrumentos y suministros médicos y dentales</t>
  </si>
  <si>
    <t>NP109</t>
  </si>
  <si>
    <t>Otros productos manufactureros</t>
  </si>
  <si>
    <t>AN115</t>
  </si>
  <si>
    <t>Recursos biológicos cultivados</t>
  </si>
  <si>
    <t>AN1151</t>
  </si>
  <si>
    <t>Recursos animales que dan productos recurrentes</t>
  </si>
  <si>
    <t>NP028</t>
  </si>
  <si>
    <t>Ganado bovino</t>
  </si>
  <si>
    <t>NP029</t>
  </si>
  <si>
    <t>Ganado porcino</t>
  </si>
  <si>
    <t>NP030</t>
  </si>
  <si>
    <t>Pollo en pie</t>
  </si>
  <si>
    <t>NP031</t>
  </si>
  <si>
    <t>Otros animales vivos</t>
  </si>
  <si>
    <t>AN1152</t>
  </si>
  <si>
    <t>Árboles, cultivos y recursos vegetales que dan productos recurrentes</t>
  </si>
  <si>
    <t>NP001</t>
  </si>
  <si>
    <t>Frijol</t>
  </si>
  <si>
    <t>NP002</t>
  </si>
  <si>
    <t>Maíz</t>
  </si>
  <si>
    <t>NP003</t>
  </si>
  <si>
    <t>Trigo</t>
  </si>
  <si>
    <t>NP004</t>
  </si>
  <si>
    <t>Otros cereales</t>
  </si>
  <si>
    <t>NP005</t>
  </si>
  <si>
    <t>Legumbres y otras semillas oleaginosas</t>
  </si>
  <si>
    <t>NP006</t>
  </si>
  <si>
    <t>Arroz</t>
  </si>
  <si>
    <t>NP007</t>
  </si>
  <si>
    <t>Melón</t>
  </si>
  <si>
    <t>NP008</t>
  </si>
  <si>
    <t>Cebolla</t>
  </si>
  <si>
    <t>NP009</t>
  </si>
  <si>
    <t>Chayote</t>
  </si>
  <si>
    <t>NP010</t>
  </si>
  <si>
    <t>Papa</t>
  </si>
  <si>
    <t>NP011</t>
  </si>
  <si>
    <t>Raíces y tubérculos</t>
  </si>
  <si>
    <t>NP012</t>
  </si>
  <si>
    <t>Hortalizas</t>
  </si>
  <si>
    <t>NP013</t>
  </si>
  <si>
    <t>Caña de azúcar</t>
  </si>
  <si>
    <t>NP014</t>
  </si>
  <si>
    <t>Flores</t>
  </si>
  <si>
    <t>NP015</t>
  </si>
  <si>
    <t>Follajes</t>
  </si>
  <si>
    <t>NP016</t>
  </si>
  <si>
    <t>Banano</t>
  </si>
  <si>
    <t>NP017</t>
  </si>
  <si>
    <t>Plátano</t>
  </si>
  <si>
    <t>NP018</t>
  </si>
  <si>
    <t>Piña</t>
  </si>
  <si>
    <t>NP019</t>
  </si>
  <si>
    <t>Palma aceitera</t>
  </si>
  <si>
    <t>NP020</t>
  </si>
  <si>
    <t>Café en fruta</t>
  </si>
  <si>
    <t>NP021</t>
  </si>
  <si>
    <t>Sandía</t>
  </si>
  <si>
    <t>NP022</t>
  </si>
  <si>
    <t>Mango</t>
  </si>
  <si>
    <t>NP023</t>
  </si>
  <si>
    <t>Naranja</t>
  </si>
  <si>
    <t>NP024</t>
  </si>
  <si>
    <t>Otras frutas, nueces y otros frutos oleaginosos</t>
  </si>
  <si>
    <t>NP025</t>
  </si>
  <si>
    <t>Palmito</t>
  </si>
  <si>
    <t>NP026</t>
  </si>
  <si>
    <t>Otros productos de plantas no perennes y perennes n.c.p.</t>
  </si>
  <si>
    <t>NP027</t>
  </si>
  <si>
    <t>Plantas y raíces vivas</t>
  </si>
  <si>
    <t>AN116</t>
  </si>
  <si>
    <t>Costo de transferencia de la propiedad de activos no producidos</t>
  </si>
  <si>
    <t>NP151</t>
  </si>
  <si>
    <t>AN117</t>
  </si>
  <si>
    <t>Productos de propiedad intelectual</t>
  </si>
  <si>
    <t>AN1171</t>
  </si>
  <si>
    <t>Investigación y desarrollo (Incluye derechos patentados)</t>
  </si>
  <si>
    <t>NP155</t>
  </si>
  <si>
    <t>Servicios de investigación científica y desarrollo</t>
  </si>
  <si>
    <t>AN1172</t>
  </si>
  <si>
    <t>Programas de informática y bases de datos</t>
  </si>
  <si>
    <t>NP141</t>
  </si>
  <si>
    <t>Servicios de información, programación y consultoría informática, excepto edición de programas informáticos y afines</t>
  </si>
  <si>
    <t>AN1173</t>
  </si>
  <si>
    <t>Originales para entretenimiento, literarios o artísticos</t>
  </si>
  <si>
    <t>NP072</t>
  </si>
  <si>
    <t>Productos de la edición, impresión y grabaciones excepto de programas informáticos</t>
  </si>
  <si>
    <t>Servicios de radio, de televisión, películas, videos y otros afines</t>
  </si>
  <si>
    <t>AN1179</t>
  </si>
  <si>
    <t xml:space="preserve">Otros productos de propiedad intelectual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</si>
</sst>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"/>
    <numFmt numFmtId="168" formatCode="_(* #,##0.00000_);_(* \(#,##0.00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3" fontId="5" fillId="2" borderId="5" xfId="0" applyNumberFormat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 applyProtection="1">
      <alignment vertical="center" wrapText="1"/>
    </xf>
    <xf numFmtId="3" fontId="4" fillId="3" borderId="2" xfId="2" applyNumberFormat="1" applyFont="1" applyFill="1" applyBorder="1" applyAlignment="1" applyProtection="1">
      <alignment horizontal="center" vertical="center" wrapText="1"/>
    </xf>
    <xf numFmtId="3" fontId="4" fillId="3" borderId="2" xfId="2" applyNumberFormat="1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Alignment="1" applyProtection="1">
      <alignment horizontal="center" vertical="center"/>
    </xf>
    <xf numFmtId="3" fontId="4" fillId="3" borderId="3" xfId="2" applyNumberFormat="1" applyFont="1" applyFill="1" applyBorder="1" applyAlignment="1" applyProtection="1">
      <alignment horizontal="center" vertical="center" wrapText="1"/>
    </xf>
    <xf numFmtId="3" fontId="4" fillId="3" borderId="4" xfId="2" applyNumberFormat="1" applyFont="1" applyFill="1" applyBorder="1" applyAlignment="1" applyProtection="1">
      <alignment horizontal="center" vertical="center" wrapText="1"/>
    </xf>
    <xf numFmtId="3" fontId="4" fillId="3" borderId="3" xfId="2" applyNumberFormat="1" applyFont="1" applyFill="1" applyBorder="1" applyAlignment="1" applyProtection="1">
      <alignment horizontal="center" vertical="center"/>
    </xf>
    <xf numFmtId="3" fontId="6" fillId="4" borderId="3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wrapText="1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wrapText="1"/>
    </xf>
    <xf numFmtId="0" fontId="7" fillId="5" borderId="0" xfId="3" applyFont="1" applyFill="1" applyBorder="1" applyAlignment="1">
      <alignment vertical="top"/>
    </xf>
    <xf numFmtId="0" fontId="7" fillId="5" borderId="0" xfId="0" applyFont="1" applyFill="1"/>
    <xf numFmtId="0" fontId="7" fillId="5" borderId="0" xfId="3" applyFont="1" applyFill="1" applyBorder="1" applyAlignment="1">
      <alignment vertical="top" wrapText="1"/>
    </xf>
    <xf numFmtId="0" fontId="7" fillId="5" borderId="0" xfId="0" applyFont="1" applyFill="1" applyBorder="1" applyAlignment="1">
      <alignment wrapText="1"/>
    </xf>
    <xf numFmtId="0" fontId="6" fillId="5" borderId="5" xfId="0" applyFont="1" applyFill="1" applyBorder="1" applyAlignment="1">
      <alignment vertical="center"/>
    </xf>
    <xf numFmtId="0" fontId="6" fillId="5" borderId="5" xfId="0" applyFont="1" applyFill="1" applyBorder="1"/>
    <xf numFmtId="3" fontId="7" fillId="4" borderId="3" xfId="0" applyNumberFormat="1" applyFont="1" applyFill="1" applyBorder="1" applyAlignment="1">
      <alignment wrapText="1"/>
    </xf>
    <xf numFmtId="3" fontId="7" fillId="5" borderId="3" xfId="0" applyNumberFormat="1" applyFont="1" applyFill="1" applyBorder="1"/>
    <xf numFmtId="3" fontId="7" fillId="5" borderId="4" xfId="0" applyNumberFormat="1" applyFont="1" applyFill="1" applyBorder="1"/>
    <xf numFmtId="3" fontId="6" fillId="5" borderId="5" xfId="0" applyNumberFormat="1" applyFont="1" applyFill="1" applyBorder="1"/>
    <xf numFmtId="0" fontId="2" fillId="0" borderId="0" xfId="0" applyFont="1" applyAlignment="1">
      <alignment horizontal="center"/>
    </xf>
    <xf numFmtId="3" fontId="6" fillId="6" borderId="3" xfId="0" applyNumberFormat="1" applyFont="1" applyFill="1" applyBorder="1"/>
    <xf numFmtId="3" fontId="0" fillId="0" borderId="0" xfId="0" applyNumberFormat="1"/>
    <xf numFmtId="0" fontId="2" fillId="0" borderId="0" xfId="0" applyFont="1"/>
    <xf numFmtId="0" fontId="6" fillId="0" borderId="0" xfId="0" applyFont="1" applyAlignment="1">
      <alignment vertical="center"/>
    </xf>
    <xf numFmtId="3" fontId="4" fillId="3" borderId="7" xfId="2" applyNumberFormat="1" applyFont="1" applyFill="1" applyBorder="1" applyAlignment="1" applyProtection="1">
      <alignment horizontal="center" vertical="center" wrapText="1"/>
    </xf>
    <xf numFmtId="3" fontId="4" fillId="3" borderId="8" xfId="2" applyNumberFormat="1" applyFont="1" applyFill="1" applyBorder="1" applyAlignment="1" applyProtection="1">
      <alignment horizontal="center" vertical="center" wrapText="1"/>
    </xf>
    <xf numFmtId="3" fontId="4" fillId="3" borderId="7" xfId="2" applyNumberFormat="1" applyFont="1" applyFill="1" applyBorder="1" applyAlignment="1" applyProtection="1">
      <alignment horizontal="center" vertical="center"/>
    </xf>
    <xf numFmtId="164" fontId="0" fillId="0" borderId="0" xfId="1" applyFont="1"/>
    <xf numFmtId="0" fontId="7" fillId="5" borderId="6" xfId="0" applyFont="1" applyFill="1" applyBorder="1" applyAlignment="1">
      <alignment vertical="center" wrapText="1"/>
    </xf>
    <xf numFmtId="3" fontId="7" fillId="4" borderId="3" xfId="0" applyNumberFormat="1" applyFont="1" applyFill="1" applyBorder="1" applyAlignment="1">
      <alignment vertical="center" wrapText="1"/>
    </xf>
    <xf numFmtId="3" fontId="7" fillId="5" borderId="3" xfId="0" applyNumberFormat="1" applyFont="1" applyFill="1" applyBorder="1" applyAlignment="1">
      <alignment vertical="center"/>
    </xf>
    <xf numFmtId="3" fontId="7" fillId="5" borderId="0" xfId="0" applyNumberFormat="1" applyFont="1" applyFill="1" applyAlignment="1">
      <alignment vertical="center"/>
    </xf>
    <xf numFmtId="3" fontId="6" fillId="6" borderId="3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 wrapText="1"/>
    </xf>
    <xf numFmtId="3" fontId="7" fillId="5" borderId="4" xfId="0" applyNumberFormat="1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horizontal="left" vertical="center" wrapText="1" indent="5"/>
    </xf>
    <xf numFmtId="0" fontId="7" fillId="5" borderId="0" xfId="0" applyFont="1" applyFill="1" applyBorder="1" applyAlignment="1">
      <alignment horizontal="left" wrapText="1" indent="2"/>
    </xf>
    <xf numFmtId="3" fontId="7" fillId="5" borderId="1" xfId="0" applyNumberFormat="1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vertical="center"/>
    </xf>
    <xf numFmtId="3" fontId="6" fillId="5" borderId="5" xfId="0" applyNumberFormat="1" applyFont="1" applyFill="1" applyBorder="1" applyAlignment="1">
      <alignment vertical="center"/>
    </xf>
    <xf numFmtId="3" fontId="6" fillId="5" borderId="5" xfId="0" applyNumberFormat="1" applyFont="1" applyFill="1" applyBorder="1" applyAlignment="1">
      <alignment vertical="center" wrapText="1"/>
    </xf>
    <xf numFmtId="3" fontId="4" fillId="3" borderId="2" xfId="2" applyNumberFormat="1" applyFont="1" applyFill="1" applyBorder="1" applyAlignment="1" applyProtection="1">
      <alignment horizontal="center" vertical="center"/>
    </xf>
    <xf numFmtId="3" fontId="4" fillId="3" borderId="9" xfId="2" applyNumberFormat="1" applyFont="1" applyFill="1" applyBorder="1" applyAlignment="1" applyProtection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/>
    </xf>
    <xf numFmtId="0" fontId="5" fillId="4" borderId="11" xfId="0" applyFont="1" applyFill="1" applyBorder="1"/>
    <xf numFmtId="0" fontId="0" fillId="4" borderId="11" xfId="0" applyFill="1" applyBorder="1" applyAlignment="1">
      <alignment horizontal="left" indent="1"/>
    </xf>
    <xf numFmtId="0" fontId="5" fillId="4" borderId="11" xfId="0" applyFont="1" applyFill="1" applyBorder="1" applyAlignment="1">
      <alignment horizontal="left" indent="1"/>
    </xf>
    <xf numFmtId="0" fontId="0" fillId="4" borderId="11" xfId="0" applyFill="1" applyBorder="1" applyAlignment="1">
      <alignment horizontal="left" indent="2"/>
    </xf>
    <xf numFmtId="0" fontId="12" fillId="4" borderId="11" xfId="0" applyFont="1" applyFill="1" applyBorder="1"/>
    <xf numFmtId="0" fontId="12" fillId="4" borderId="11" xfId="0" applyFont="1" applyFill="1" applyBorder="1" applyAlignment="1">
      <alignment horizontal="left" indent="1"/>
    </xf>
    <xf numFmtId="0" fontId="13" fillId="4" borderId="11" xfId="0" applyFont="1" applyFill="1" applyBorder="1" applyAlignment="1">
      <alignment horizontal="left" indent="2"/>
    </xf>
    <xf numFmtId="0" fontId="14" fillId="4" borderId="11" xfId="0" applyFont="1" applyFill="1" applyBorder="1"/>
    <xf numFmtId="0" fontId="16" fillId="4" borderId="11" xfId="0" applyFont="1" applyFill="1" applyBorder="1"/>
    <xf numFmtId="0" fontId="13" fillId="4" borderId="11" xfId="0" applyFont="1" applyFill="1" applyBorder="1" applyAlignment="1">
      <alignment horizontal="left" indent="1"/>
    </xf>
    <xf numFmtId="0" fontId="0" fillId="4" borderId="11" xfId="0" applyFill="1" applyBorder="1"/>
    <xf numFmtId="3" fontId="6" fillId="4" borderId="6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11" fillId="0" borderId="3" xfId="1" applyNumberFormat="1" applyFont="1" applyBorder="1" applyAlignment="1" applyProtection="1">
      <alignment horizontal="left" vertical="center" indent="1"/>
    </xf>
    <xf numFmtId="0" fontId="5" fillId="0" borderId="3" xfId="0" applyFont="1" applyBorder="1"/>
    <xf numFmtId="0" fontId="3" fillId="0" borderId="3" xfId="0" applyFont="1" applyBorder="1" applyAlignment="1">
      <alignment horizontal="left" indent="1"/>
    </xf>
    <xf numFmtId="0" fontId="0" fillId="0" borderId="3" xfId="0" applyFill="1" applyBorder="1"/>
    <xf numFmtId="0" fontId="15" fillId="0" borderId="3" xfId="0" applyFont="1" applyBorder="1"/>
    <xf numFmtId="0" fontId="17" fillId="0" borderId="3" xfId="0" applyFont="1" applyFill="1" applyBorder="1"/>
    <xf numFmtId="0" fontId="11" fillId="0" borderId="3" xfId="0" applyFont="1" applyBorder="1"/>
    <xf numFmtId="0" fontId="18" fillId="0" borderId="3" xfId="0" applyFont="1" applyBorder="1" applyAlignment="1">
      <alignment horizontal="left" indent="1"/>
    </xf>
    <xf numFmtId="0" fontId="11" fillId="0" borderId="3" xfId="0" applyFont="1" applyFill="1" applyBorder="1"/>
    <xf numFmtId="0" fontId="7" fillId="5" borderId="7" xfId="0" applyFont="1" applyFill="1" applyBorder="1" applyAlignment="1">
      <alignment wrapText="1"/>
    </xf>
    <xf numFmtId="3" fontId="6" fillId="4" borderId="7" xfId="0" applyNumberFormat="1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>
      <alignment wrapText="1"/>
    </xf>
    <xf numFmtId="3" fontId="7" fillId="5" borderId="8" xfId="0" applyNumberFormat="1" applyFont="1" applyFill="1" applyBorder="1"/>
    <xf numFmtId="3" fontId="6" fillId="6" borderId="7" xfId="0" applyNumberFormat="1" applyFont="1" applyFill="1" applyBorder="1"/>
    <xf numFmtId="3" fontId="7" fillId="5" borderId="0" xfId="0" applyNumberFormat="1" applyFont="1" applyFill="1" applyBorder="1" applyAlignment="1">
      <alignment vertical="center"/>
    </xf>
    <xf numFmtId="3" fontId="6" fillId="5" borderId="12" xfId="0" applyNumberFormat="1" applyFont="1" applyFill="1" applyBorder="1" applyAlignment="1">
      <alignment vertical="center"/>
    </xf>
    <xf numFmtId="3" fontId="7" fillId="4" borderId="7" xfId="0" applyNumberFormat="1" applyFont="1" applyFill="1" applyBorder="1" applyAlignment="1">
      <alignment vertical="center" wrapText="1"/>
    </xf>
    <xf numFmtId="9" fontId="0" fillId="0" borderId="0" xfId="4" applyFont="1"/>
    <xf numFmtId="3" fontId="4" fillId="3" borderId="1" xfId="2" applyNumberFormat="1" applyFont="1" applyFill="1" applyBorder="1" applyAlignment="1">
      <alignment horizontal="center" vertical="center"/>
    </xf>
    <xf numFmtId="3" fontId="4" fillId="3" borderId="3" xfId="2" applyNumberFormat="1" applyFont="1" applyFill="1" applyBorder="1" applyAlignment="1">
      <alignment horizontal="center" vertical="center" wrapText="1"/>
    </xf>
    <xf numFmtId="3" fontId="4" fillId="3" borderId="7" xfId="2" applyNumberFormat="1" applyFont="1" applyFill="1" applyBorder="1" applyAlignment="1">
      <alignment horizontal="center" vertical="center" wrapText="1"/>
    </xf>
    <xf numFmtId="3" fontId="19" fillId="3" borderId="7" xfId="2" applyNumberFormat="1" applyFont="1" applyFill="1" applyBorder="1" applyAlignment="1">
      <alignment horizontal="center" vertical="center" wrapText="1"/>
    </xf>
    <xf numFmtId="3" fontId="4" fillId="3" borderId="10" xfId="2" applyNumberFormat="1" applyFont="1" applyFill="1" applyBorder="1" applyAlignment="1" applyProtection="1">
      <alignment vertical="center" wrapText="1"/>
    </xf>
    <xf numFmtId="9" fontId="6" fillId="6" borderId="3" xfId="4" applyFont="1" applyFill="1" applyBorder="1"/>
    <xf numFmtId="165" fontId="7" fillId="4" borderId="3" xfId="4" applyNumberFormat="1" applyFont="1" applyFill="1" applyBorder="1" applyAlignment="1">
      <alignment wrapText="1"/>
    </xf>
    <xf numFmtId="165" fontId="7" fillId="5" borderId="4" xfId="4" applyNumberFormat="1" applyFont="1" applyFill="1" applyBorder="1"/>
    <xf numFmtId="9" fontId="6" fillId="6" borderId="7" xfId="4" applyFont="1" applyFill="1" applyBorder="1"/>
    <xf numFmtId="166" fontId="0" fillId="0" borderId="0" xfId="1" applyNumberFormat="1" applyFont="1"/>
    <xf numFmtId="165" fontId="7" fillId="5" borderId="3" xfId="4" applyNumberFormat="1" applyFont="1" applyFill="1" applyBorder="1"/>
    <xf numFmtId="165" fontId="7" fillId="4" borderId="7" xfId="4" applyNumberFormat="1" applyFont="1" applyFill="1" applyBorder="1" applyAlignment="1">
      <alignment wrapText="1"/>
    </xf>
    <xf numFmtId="165" fontId="7" fillId="5" borderId="8" xfId="4" applyNumberFormat="1" applyFont="1" applyFill="1" applyBorder="1"/>
    <xf numFmtId="0" fontId="8" fillId="0" borderId="0" xfId="0" applyFont="1" applyAlignment="1"/>
    <xf numFmtId="3" fontId="20" fillId="3" borderId="7" xfId="2" applyNumberFormat="1" applyFont="1" applyFill="1" applyBorder="1" applyAlignment="1" applyProtection="1">
      <alignment horizontal="center" vertical="center" wrapText="1"/>
    </xf>
    <xf numFmtId="3" fontId="21" fillId="3" borderId="7" xfId="2" applyNumberFormat="1" applyFont="1" applyFill="1" applyBorder="1" applyAlignment="1" applyProtection="1">
      <alignment horizontal="center" vertical="center" wrapText="1"/>
    </xf>
    <xf numFmtId="3" fontId="21" fillId="3" borderId="3" xfId="2" applyNumberFormat="1" applyFont="1" applyFill="1" applyBorder="1" applyAlignment="1" applyProtection="1">
      <alignment horizontal="center" vertical="center" wrapText="1"/>
    </xf>
    <xf numFmtId="3" fontId="21" fillId="3" borderId="3" xfId="2" applyNumberFormat="1" applyFont="1" applyFill="1" applyBorder="1" applyAlignment="1">
      <alignment horizontal="center" vertical="center" wrapText="1"/>
    </xf>
    <xf numFmtId="3" fontId="21" fillId="3" borderId="7" xfId="2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>
      <alignment wrapText="1"/>
    </xf>
    <xf numFmtId="43" fontId="0" fillId="0" borderId="0" xfId="0" applyNumberFormat="1"/>
    <xf numFmtId="167" fontId="0" fillId="0" borderId="0" xfId="0" applyNumberFormat="1"/>
    <xf numFmtId="168" fontId="0" fillId="0" borderId="0" xfId="1" applyNumberFormat="1" applyFont="1"/>
    <xf numFmtId="9" fontId="6" fillId="6" borderId="3" xfId="4" applyNumberFormat="1" applyFont="1" applyFill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4" fillId="3" borderId="9" xfId="2" applyNumberFormat="1" applyFont="1" applyFill="1" applyBorder="1" applyAlignment="1" applyProtection="1">
      <alignment horizontal="center" vertical="center"/>
    </xf>
    <xf numFmtId="3" fontId="4" fillId="3" borderId="8" xfId="2" applyNumberFormat="1" applyFont="1" applyFill="1" applyBorder="1" applyAlignment="1" applyProtection="1">
      <alignment horizontal="center" vertical="center"/>
    </xf>
    <xf numFmtId="3" fontId="4" fillId="3" borderId="10" xfId="2" applyNumberFormat="1" applyFont="1" applyFill="1" applyBorder="1" applyAlignment="1" applyProtection="1">
      <alignment horizontal="center" vertical="center"/>
    </xf>
    <xf numFmtId="3" fontId="4" fillId="3" borderId="2" xfId="2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Normal" xfId="0" builtinId="0"/>
    <cellStyle name="Normal 2" xfId="2" xr:uid="{00000000-0005-0000-0000-000002000000}"/>
    <cellStyle name="Normal_01-01" xfId="3" xr:uid="{00000000-0005-0000-0000-000003000000}"/>
    <cellStyle name="Porcentaje" xfId="4" builtinId="5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4772" cy="11095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100013</xdr:rowOff>
    </xdr:from>
    <xdr:to>
      <xdr:col>1</xdr:col>
      <xdr:colOff>1987534</xdr:colOff>
      <xdr:row>5</xdr:row>
      <xdr:rowOff>138018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00013"/>
          <a:ext cx="2744772" cy="11048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100013</xdr:rowOff>
    </xdr:from>
    <xdr:to>
      <xdr:col>1</xdr:col>
      <xdr:colOff>1987534</xdr:colOff>
      <xdr:row>5</xdr:row>
      <xdr:rowOff>138018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00013"/>
          <a:ext cx="2744772" cy="11095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111919</xdr:rowOff>
    </xdr:from>
    <xdr:to>
      <xdr:col>1</xdr:col>
      <xdr:colOff>1987534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11919"/>
          <a:ext cx="2744772" cy="11095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88107</xdr:rowOff>
    </xdr:from>
    <xdr:to>
      <xdr:col>0</xdr:col>
      <xdr:colOff>3011472</xdr:colOff>
      <xdr:row>5</xdr:row>
      <xdr:rowOff>126112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88107"/>
          <a:ext cx="2744772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79998168889431442"/>
  </sheetPr>
  <dimension ref="A2:O177"/>
  <sheetViews>
    <sheetView showGridLines="0" tabSelected="1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7" sqref="E7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5" width="15.7109375" customWidth="1" outlineLevel="1"/>
    <col min="6" max="6" width="16.570312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5" max="15" width="13.85546875" bestFit="1" customWidth="1"/>
    <col min="16" max="16" width="12.7109375" bestFit="1" customWidth="1"/>
  </cols>
  <sheetData>
    <row r="2" spans="1:15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18.75" x14ac:dyDescent="0.3">
      <c r="B3" s="110" t="s">
        <v>248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253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1145.6555648682631</v>
      </c>
      <c r="D11" s="43">
        <v>0</v>
      </c>
      <c r="E11" s="37">
        <v>1145.6555648682631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8407.1532307177822</v>
      </c>
      <c r="M11" s="35">
        <v>0</v>
      </c>
      <c r="N11" s="38">
        <f t="shared" ref="N11:N74" si="0">+C11+G11+K11+L11+M11</f>
        <v>9552.8087955860447</v>
      </c>
      <c r="O11" s="33"/>
    </row>
    <row r="12" spans="1:15" x14ac:dyDescent="0.25">
      <c r="A12" s="9" t="s">
        <v>22</v>
      </c>
      <c r="B12" s="10" t="s">
        <v>23</v>
      </c>
      <c r="C12" s="35">
        <v>207.21720452827256</v>
      </c>
      <c r="D12" s="36">
        <v>0</v>
      </c>
      <c r="E12" s="37">
        <v>207.21720452827256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1562.9785169153988</v>
      </c>
      <c r="M12" s="35">
        <v>0</v>
      </c>
      <c r="N12" s="38">
        <f t="shared" si="0"/>
        <v>1770.1957214436713</v>
      </c>
      <c r="O12" s="33"/>
    </row>
    <row r="13" spans="1:15" ht="30" x14ac:dyDescent="0.25">
      <c r="A13" s="9" t="s">
        <v>24</v>
      </c>
      <c r="B13" s="10" t="s">
        <v>25</v>
      </c>
      <c r="C13" s="35">
        <v>2094.4271951535939</v>
      </c>
      <c r="D13" s="36">
        <v>0</v>
      </c>
      <c r="E13" s="37">
        <v>2094.4271951535939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1078.7643797370392</v>
      </c>
      <c r="M13" s="35">
        <v>0</v>
      </c>
      <c r="N13" s="38">
        <f t="shared" si="0"/>
        <v>3173.1915748906331</v>
      </c>
      <c r="O13" s="33"/>
    </row>
    <row r="14" spans="1:15" x14ac:dyDescent="0.25">
      <c r="A14" s="9" t="s">
        <v>26</v>
      </c>
      <c r="B14" s="10" t="s">
        <v>27</v>
      </c>
      <c r="C14" s="35">
        <v>30514.989813625052</v>
      </c>
      <c r="D14" s="36">
        <v>0</v>
      </c>
      <c r="E14" s="37">
        <v>30514.989813625052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16858.501559529406</v>
      </c>
      <c r="M14" s="35">
        <v>0</v>
      </c>
      <c r="N14" s="38">
        <f t="shared" si="0"/>
        <v>47373.491373154458</v>
      </c>
      <c r="O14" s="33"/>
    </row>
    <row r="15" spans="1:15" x14ac:dyDescent="0.25">
      <c r="A15" s="9" t="s">
        <v>28</v>
      </c>
      <c r="B15" s="10" t="s">
        <v>30</v>
      </c>
      <c r="C15" s="35">
        <v>37614.062356638846</v>
      </c>
      <c r="D15" s="36">
        <v>0</v>
      </c>
      <c r="E15" s="37">
        <v>18062.379577488846</v>
      </c>
      <c r="F15" s="36">
        <v>19551.68277915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297.43878547296373</v>
      </c>
      <c r="M15" s="35">
        <v>0</v>
      </c>
      <c r="N15" s="38">
        <f t="shared" si="0"/>
        <v>37911.501142111811</v>
      </c>
      <c r="O15" s="33"/>
    </row>
    <row r="16" spans="1:15" x14ac:dyDescent="0.25">
      <c r="A16" s="9" t="s">
        <v>29</v>
      </c>
      <c r="B16" s="10" t="s">
        <v>32</v>
      </c>
      <c r="C16" s="35">
        <v>1757.6327584628534</v>
      </c>
      <c r="D16" s="36">
        <v>0</v>
      </c>
      <c r="E16" s="37">
        <v>1757.6327584628534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15396.753254178735</v>
      </c>
      <c r="M16" s="35">
        <v>0</v>
      </c>
      <c r="N16" s="38">
        <f t="shared" si="0"/>
        <v>17154.386012641589</v>
      </c>
      <c r="O16" s="33"/>
    </row>
    <row r="17" spans="1:15" x14ac:dyDescent="0.25">
      <c r="A17" s="9" t="s">
        <v>31</v>
      </c>
      <c r="B17" s="10" t="s">
        <v>34</v>
      </c>
      <c r="C17" s="35">
        <v>9855.7107349633334</v>
      </c>
      <c r="D17" s="36">
        <v>0</v>
      </c>
      <c r="E17" s="37">
        <v>9855.7107349633334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3146.1279766309394</v>
      </c>
      <c r="M17" s="35">
        <v>0</v>
      </c>
      <c r="N17" s="38">
        <f t="shared" si="0"/>
        <v>13001.838711594273</v>
      </c>
      <c r="O17" s="33"/>
    </row>
    <row r="18" spans="1:15" x14ac:dyDescent="0.25">
      <c r="A18" s="9" t="s">
        <v>33</v>
      </c>
      <c r="B18" s="10" t="s">
        <v>36</v>
      </c>
      <c r="C18" s="35">
        <v>6756.0605995921896</v>
      </c>
      <c r="D18" s="36">
        <v>0</v>
      </c>
      <c r="E18" s="37">
        <v>6756.0605995921896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39632.456323920509</v>
      </c>
      <c r="M18" s="35">
        <v>0</v>
      </c>
      <c r="N18" s="38">
        <f t="shared" si="0"/>
        <v>46388.516923512696</v>
      </c>
      <c r="O18" s="33"/>
    </row>
    <row r="19" spans="1:15" x14ac:dyDescent="0.25">
      <c r="A19" s="9" t="s">
        <v>35</v>
      </c>
      <c r="B19" s="10" t="s">
        <v>277</v>
      </c>
      <c r="C19" s="35">
        <v>14636.095118746451</v>
      </c>
      <c r="D19" s="36">
        <v>0</v>
      </c>
      <c r="E19" s="37">
        <v>14636.095118746451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64784.346402800074</v>
      </c>
      <c r="M19" s="35">
        <v>0</v>
      </c>
      <c r="N19" s="38">
        <f t="shared" si="0"/>
        <v>79420.441521546527</v>
      </c>
      <c r="O19" s="33"/>
    </row>
    <row r="20" spans="1:15" x14ac:dyDescent="0.25">
      <c r="A20" s="9" t="s">
        <v>37</v>
      </c>
      <c r="B20" s="10" t="s">
        <v>278</v>
      </c>
      <c r="C20" s="35">
        <v>17066.268855121078</v>
      </c>
      <c r="D20" s="36">
        <v>0</v>
      </c>
      <c r="E20" s="37">
        <v>17066.268855121078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48808.978095316845</v>
      </c>
      <c r="M20" s="35">
        <v>0</v>
      </c>
      <c r="N20" s="38">
        <f t="shared" si="0"/>
        <v>65875.246950437926</v>
      </c>
      <c r="O20" s="33"/>
    </row>
    <row r="21" spans="1:15" x14ac:dyDescent="0.25">
      <c r="A21" s="9" t="s">
        <v>38</v>
      </c>
      <c r="B21" s="10" t="s">
        <v>39</v>
      </c>
      <c r="C21" s="35">
        <v>64954.198825076659</v>
      </c>
      <c r="D21" s="36">
        <v>0</v>
      </c>
      <c r="E21" s="37">
        <v>64954.198825076659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13591.80710522753</v>
      </c>
      <c r="M21" s="35">
        <v>0</v>
      </c>
      <c r="N21" s="38">
        <f t="shared" si="0"/>
        <v>78546.005930304193</v>
      </c>
      <c r="O21" s="33"/>
    </row>
    <row r="22" spans="1:15" x14ac:dyDescent="0.25">
      <c r="A22" s="9" t="s">
        <v>40</v>
      </c>
      <c r="B22" s="10" t="s">
        <v>41</v>
      </c>
      <c r="C22" s="35">
        <v>22049.668443445618</v>
      </c>
      <c r="D22" s="36">
        <v>0</v>
      </c>
      <c r="E22" s="37">
        <v>18292.005240126869</v>
      </c>
      <c r="F22" s="36">
        <v>3757.6632033187507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6996.6742965664835</v>
      </c>
      <c r="M22" s="35">
        <v>0</v>
      </c>
      <c r="N22" s="38">
        <f t="shared" si="0"/>
        <v>29046.3427400121</v>
      </c>
      <c r="O22" s="33"/>
    </row>
    <row r="23" spans="1:15" x14ac:dyDescent="0.25">
      <c r="A23" s="9" t="s">
        <v>42</v>
      </c>
      <c r="B23" s="10" t="s">
        <v>43</v>
      </c>
      <c r="C23" s="35">
        <v>22546.768267944397</v>
      </c>
      <c r="D23" s="36">
        <v>0</v>
      </c>
      <c r="E23" s="37">
        <v>18497.830022290855</v>
      </c>
      <c r="F23" s="36">
        <v>4048.9382456535427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11812.423326498683</v>
      </c>
      <c r="M23" s="35">
        <v>0</v>
      </c>
      <c r="N23" s="38">
        <f t="shared" si="0"/>
        <v>34359.19159444308</v>
      </c>
      <c r="O23" s="33"/>
    </row>
    <row r="24" spans="1:15" x14ac:dyDescent="0.25">
      <c r="A24" s="9" t="s">
        <v>44</v>
      </c>
      <c r="B24" s="10" t="s">
        <v>45</v>
      </c>
      <c r="C24" s="35">
        <v>608595.42639779951</v>
      </c>
      <c r="D24" s="36">
        <v>0</v>
      </c>
      <c r="E24" s="37">
        <v>250415.97304417443</v>
      </c>
      <c r="F24" s="36">
        <v>358179.45335362502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8738.9887652420784</v>
      </c>
      <c r="M24" s="35">
        <v>0</v>
      </c>
      <c r="N24" s="38">
        <f t="shared" si="0"/>
        <v>617334.41516304156</v>
      </c>
      <c r="O24" s="33"/>
    </row>
    <row r="25" spans="1:15" x14ac:dyDescent="0.25">
      <c r="A25" s="9" t="s">
        <v>46</v>
      </c>
      <c r="B25" s="10" t="s">
        <v>47</v>
      </c>
      <c r="C25" s="35">
        <v>1352.2631229987421</v>
      </c>
      <c r="D25" s="36">
        <v>0</v>
      </c>
      <c r="E25" s="37">
        <v>1352.2631229987421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24047.978218276599</v>
      </c>
      <c r="M25" s="35">
        <v>0</v>
      </c>
      <c r="N25" s="38">
        <f t="shared" si="0"/>
        <v>25400.241341275341</v>
      </c>
      <c r="O25" s="33"/>
    </row>
    <row r="26" spans="1:15" x14ac:dyDescent="0.25">
      <c r="A26" s="9" t="s">
        <v>48</v>
      </c>
      <c r="B26" s="10" t="s">
        <v>49</v>
      </c>
      <c r="C26" s="35">
        <v>573954.22584416508</v>
      </c>
      <c r="D26" s="36">
        <v>0</v>
      </c>
      <c r="E26" s="37">
        <v>279648.68926077348</v>
      </c>
      <c r="F26" s="36">
        <v>294305.5365833916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59812.198182503234</v>
      </c>
      <c r="M26" s="35">
        <v>0</v>
      </c>
      <c r="N26" s="38">
        <f t="shared" si="0"/>
        <v>633766.4240266683</v>
      </c>
      <c r="O26" s="33"/>
    </row>
    <row r="27" spans="1:15" x14ac:dyDescent="0.25">
      <c r="A27" s="9" t="s">
        <v>50</v>
      </c>
      <c r="B27" s="10" t="s">
        <v>51</v>
      </c>
      <c r="C27" s="35">
        <v>42953.513739062211</v>
      </c>
      <c r="D27" s="36">
        <v>0</v>
      </c>
      <c r="E27" s="37">
        <v>42953.513739062211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28712.762657193598</v>
      </c>
      <c r="M27" s="35">
        <v>0</v>
      </c>
      <c r="N27" s="38">
        <f t="shared" si="0"/>
        <v>71666.276396255809</v>
      </c>
      <c r="O27" s="33"/>
    </row>
    <row r="28" spans="1:15" x14ac:dyDescent="0.25">
      <c r="A28" s="9" t="s">
        <v>52</v>
      </c>
      <c r="B28" s="10" t="s">
        <v>53</v>
      </c>
      <c r="C28" s="35">
        <v>41355.875757439651</v>
      </c>
      <c r="D28" s="36">
        <v>0</v>
      </c>
      <c r="E28" s="37">
        <v>41355.875757439651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114624.17210014447</v>
      </c>
      <c r="M28" s="35">
        <v>0</v>
      </c>
      <c r="N28" s="38">
        <f t="shared" si="0"/>
        <v>155980.04785758411</v>
      </c>
      <c r="O28" s="33"/>
    </row>
    <row r="29" spans="1:15" x14ac:dyDescent="0.25">
      <c r="A29" s="9" t="s">
        <v>54</v>
      </c>
      <c r="B29" s="10" t="s">
        <v>55</v>
      </c>
      <c r="C29" s="35">
        <v>46557.8459479495</v>
      </c>
      <c r="D29" s="36">
        <v>0</v>
      </c>
      <c r="E29" s="37">
        <v>40989.902838045236</v>
      </c>
      <c r="F29" s="36">
        <v>5567.9431099042658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61944.523426246902</v>
      </c>
      <c r="M29" s="35">
        <v>0</v>
      </c>
      <c r="N29" s="38">
        <f t="shared" si="0"/>
        <v>108502.36937419639</v>
      </c>
      <c r="O29" s="33"/>
    </row>
    <row r="30" spans="1:15" x14ac:dyDescent="0.25">
      <c r="A30" s="9" t="s">
        <v>56</v>
      </c>
      <c r="B30" s="10" t="s">
        <v>57</v>
      </c>
      <c r="C30" s="35">
        <v>1863.0818126271226</v>
      </c>
      <c r="D30" s="36">
        <v>0</v>
      </c>
      <c r="E30" s="37">
        <v>1863.0818126271226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17917.815786788698</v>
      </c>
      <c r="M30" s="35">
        <v>0</v>
      </c>
      <c r="N30" s="38">
        <f t="shared" si="0"/>
        <v>19780.897599415821</v>
      </c>
      <c r="O30" s="33"/>
    </row>
    <row r="31" spans="1:15" x14ac:dyDescent="0.25">
      <c r="A31" s="9" t="s">
        <v>58</v>
      </c>
      <c r="B31" s="10" t="s">
        <v>59</v>
      </c>
      <c r="C31" s="35">
        <v>33157.223522762186</v>
      </c>
      <c r="D31" s="36">
        <v>0</v>
      </c>
      <c r="E31" s="37">
        <v>22073.013557922441</v>
      </c>
      <c r="F31" s="36">
        <v>11084.209964839742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19288.762551925571</v>
      </c>
      <c r="M31" s="35">
        <v>0</v>
      </c>
      <c r="N31" s="38">
        <f t="shared" si="0"/>
        <v>52445.986074687753</v>
      </c>
      <c r="O31" s="33"/>
    </row>
    <row r="32" spans="1:15" x14ac:dyDescent="0.25">
      <c r="A32" s="9" t="s">
        <v>60</v>
      </c>
      <c r="B32" s="10" t="s">
        <v>61</v>
      </c>
      <c r="C32" s="35">
        <v>268545.98661088629</v>
      </c>
      <c r="D32" s="36">
        <v>0</v>
      </c>
      <c r="E32" s="37">
        <v>268545.98661088629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243061.4981170402</v>
      </c>
      <c r="M32" s="35">
        <v>0</v>
      </c>
      <c r="N32" s="38">
        <f t="shared" si="0"/>
        <v>511607.48472792649</v>
      </c>
      <c r="O32" s="33"/>
    </row>
    <row r="33" spans="1:15" x14ac:dyDescent="0.25">
      <c r="A33" s="9" t="s">
        <v>62</v>
      </c>
      <c r="B33" s="10" t="s">
        <v>63</v>
      </c>
      <c r="C33" s="35">
        <v>54875.324851460093</v>
      </c>
      <c r="D33" s="36">
        <v>0</v>
      </c>
      <c r="E33" s="37">
        <v>54875.324851460093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27891.357633973501</v>
      </c>
      <c r="M33" s="35">
        <v>0</v>
      </c>
      <c r="N33" s="38">
        <f t="shared" si="0"/>
        <v>82766.682485433586</v>
      </c>
      <c r="O33" s="33"/>
    </row>
    <row r="34" spans="1:15" x14ac:dyDescent="0.25">
      <c r="A34" s="9" t="s">
        <v>64</v>
      </c>
      <c r="B34" s="10" t="s">
        <v>65</v>
      </c>
      <c r="C34" s="35">
        <v>171702.67316167793</v>
      </c>
      <c r="D34" s="36">
        <v>0</v>
      </c>
      <c r="E34" s="37">
        <v>171702.67316167793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49044.319465229171</v>
      </c>
      <c r="M34" s="35">
        <v>0</v>
      </c>
      <c r="N34" s="38">
        <f t="shared" si="0"/>
        <v>220746.9926269071</v>
      </c>
      <c r="O34" s="33"/>
    </row>
    <row r="35" spans="1:15" x14ac:dyDescent="0.25">
      <c r="A35" s="9" t="s">
        <v>66</v>
      </c>
      <c r="B35" s="10" t="s">
        <v>67</v>
      </c>
      <c r="C35" s="35">
        <v>10525.537251563761</v>
      </c>
      <c r="D35" s="36">
        <v>0</v>
      </c>
      <c r="E35" s="37">
        <v>10525.537251563761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11462.981074938385</v>
      </c>
      <c r="M35" s="35">
        <v>0</v>
      </c>
      <c r="N35" s="38">
        <f t="shared" si="0"/>
        <v>21988.518326502148</v>
      </c>
      <c r="O35" s="33"/>
    </row>
    <row r="36" spans="1:15" ht="30" x14ac:dyDescent="0.25">
      <c r="A36" s="9" t="s">
        <v>68</v>
      </c>
      <c r="B36" s="10" t="s">
        <v>69</v>
      </c>
      <c r="C36" s="35">
        <v>149339.8393306229</v>
      </c>
      <c r="D36" s="36">
        <v>0</v>
      </c>
      <c r="E36" s="37">
        <v>149339.8393306229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49779.385706263522</v>
      </c>
      <c r="M36" s="35">
        <v>0</v>
      </c>
      <c r="N36" s="38">
        <f t="shared" si="0"/>
        <v>199119.2250368864</v>
      </c>
      <c r="O36" s="33"/>
    </row>
    <row r="37" spans="1:15" x14ac:dyDescent="0.25">
      <c r="A37" s="9" t="s">
        <v>70</v>
      </c>
      <c r="B37" s="10" t="s">
        <v>71</v>
      </c>
      <c r="C37" s="35">
        <v>38939.417588056764</v>
      </c>
      <c r="D37" s="36">
        <v>0</v>
      </c>
      <c r="E37" s="37">
        <v>38939.417588056764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12755.816815787355</v>
      </c>
      <c r="M37" s="35">
        <v>0</v>
      </c>
      <c r="N37" s="38">
        <f t="shared" si="0"/>
        <v>51695.234403844122</v>
      </c>
      <c r="O37" s="33"/>
    </row>
    <row r="38" spans="1:15" x14ac:dyDescent="0.25">
      <c r="A38" s="9" t="s">
        <v>72</v>
      </c>
      <c r="B38" s="10" t="s">
        <v>73</v>
      </c>
      <c r="C38" s="35">
        <v>11124.377007506031</v>
      </c>
      <c r="D38" s="36">
        <v>0</v>
      </c>
      <c r="E38" s="37">
        <v>11124.377007506031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22469.645410109861</v>
      </c>
      <c r="M38" s="35">
        <v>0</v>
      </c>
      <c r="N38" s="38">
        <f t="shared" si="0"/>
        <v>33594.022417615895</v>
      </c>
      <c r="O38" s="33"/>
    </row>
    <row r="39" spans="1:15" x14ac:dyDescent="0.25">
      <c r="A39" s="9" t="s">
        <v>74</v>
      </c>
      <c r="B39" s="10" t="s">
        <v>75</v>
      </c>
      <c r="C39" s="35">
        <v>22786.335762422146</v>
      </c>
      <c r="D39" s="36">
        <v>0</v>
      </c>
      <c r="E39" s="37">
        <v>22786.335762422146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6186.2432847654127</v>
      </c>
      <c r="M39" s="35">
        <v>0</v>
      </c>
      <c r="N39" s="38">
        <f t="shared" si="0"/>
        <v>28972.579047187559</v>
      </c>
      <c r="O39" s="33"/>
    </row>
    <row r="40" spans="1:15" x14ac:dyDescent="0.25">
      <c r="A40" s="9" t="s">
        <v>76</v>
      </c>
      <c r="B40" s="10" t="s">
        <v>77</v>
      </c>
      <c r="C40" s="35">
        <v>161642.79857905331</v>
      </c>
      <c r="D40" s="36">
        <v>0</v>
      </c>
      <c r="E40" s="37">
        <v>161642.79857905331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54808.152665066889</v>
      </c>
      <c r="M40" s="35">
        <v>0</v>
      </c>
      <c r="N40" s="38">
        <f t="shared" si="0"/>
        <v>216450.9512441202</v>
      </c>
      <c r="O40" s="33"/>
    </row>
    <row r="41" spans="1:15" x14ac:dyDescent="0.25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268.52153225452975</v>
      </c>
      <c r="M41" s="35">
        <v>0</v>
      </c>
      <c r="N41" s="38">
        <f t="shared" si="0"/>
        <v>268.52153225452975</v>
      </c>
      <c r="O41" s="33"/>
    </row>
    <row r="42" spans="1:15" x14ac:dyDescent="0.25">
      <c r="A42" s="9" t="s">
        <v>80</v>
      </c>
      <c r="B42" s="10" t="s">
        <v>81</v>
      </c>
      <c r="C42" s="35">
        <v>5559.0492932742909</v>
      </c>
      <c r="D42" s="36">
        <v>0</v>
      </c>
      <c r="E42" s="37">
        <v>1016.1643498342905</v>
      </c>
      <c r="F42" s="36">
        <v>4542.8849434399999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6519.4095580457224</v>
      </c>
      <c r="M42" s="35">
        <v>0</v>
      </c>
      <c r="N42" s="38">
        <f t="shared" si="0"/>
        <v>12078.458851320014</v>
      </c>
      <c r="O42" s="33"/>
    </row>
    <row r="43" spans="1:15" ht="45" x14ac:dyDescent="0.25">
      <c r="A43" s="9" t="s">
        <v>347</v>
      </c>
      <c r="B43" s="10" t="s">
        <v>348</v>
      </c>
      <c r="C43" s="35">
        <v>991960.1365868682</v>
      </c>
      <c r="D43" s="36">
        <v>0</v>
      </c>
      <c r="E43" s="37">
        <v>486887.01708677789</v>
      </c>
      <c r="F43" s="36">
        <v>505073.11950009037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51235.243800516328</v>
      </c>
      <c r="M43" s="35">
        <v>0</v>
      </c>
      <c r="N43" s="38">
        <f t="shared" si="0"/>
        <v>1043195.3803873846</v>
      </c>
      <c r="O43" s="33"/>
    </row>
    <row r="44" spans="1:15" ht="30" x14ac:dyDescent="0.25">
      <c r="A44" s="9" t="s">
        <v>82</v>
      </c>
      <c r="B44" s="10" t="s">
        <v>83</v>
      </c>
      <c r="C44" s="35">
        <v>151679.0173050421</v>
      </c>
      <c r="D44" s="36">
        <v>0</v>
      </c>
      <c r="E44" s="37">
        <v>99418.844436832092</v>
      </c>
      <c r="F44" s="36">
        <v>52260.17286821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151679.0173050421</v>
      </c>
      <c r="O44" s="33"/>
    </row>
    <row r="45" spans="1:15" x14ac:dyDescent="0.25">
      <c r="A45" s="9" t="s">
        <v>84</v>
      </c>
      <c r="B45" s="10" t="s">
        <v>85</v>
      </c>
      <c r="C45" s="35">
        <v>385004.66648989741</v>
      </c>
      <c r="D45" s="36">
        <v>0</v>
      </c>
      <c r="E45" s="37">
        <v>108786.97784398599</v>
      </c>
      <c r="F45" s="36">
        <v>276217.6886459114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22806.812942371089</v>
      </c>
      <c r="M45" s="35">
        <v>0</v>
      </c>
      <c r="N45" s="38">
        <f t="shared" si="0"/>
        <v>407811.47943226848</v>
      </c>
      <c r="O45" s="33"/>
    </row>
    <row r="46" spans="1:15" x14ac:dyDescent="0.25">
      <c r="A46" s="9" t="s">
        <v>86</v>
      </c>
      <c r="B46" s="10" t="s">
        <v>87</v>
      </c>
      <c r="C46" s="35">
        <v>336265.4489463605</v>
      </c>
      <c r="D46" s="36">
        <v>0</v>
      </c>
      <c r="E46" s="37">
        <v>37613.430659445687</v>
      </c>
      <c r="F46" s="36">
        <v>298652.0182869148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1667.7957616065796</v>
      </c>
      <c r="M46" s="35">
        <v>0</v>
      </c>
      <c r="N46" s="38">
        <f t="shared" si="0"/>
        <v>337933.2447079671</v>
      </c>
      <c r="O46" s="33"/>
    </row>
    <row r="47" spans="1:15" x14ac:dyDescent="0.25">
      <c r="A47" s="9" t="s">
        <v>88</v>
      </c>
      <c r="B47" s="10" t="s">
        <v>89</v>
      </c>
      <c r="C47" s="35">
        <v>588619.61502258771</v>
      </c>
      <c r="D47" s="36">
        <v>0</v>
      </c>
      <c r="E47" s="37">
        <v>494659.41920400399</v>
      </c>
      <c r="F47" s="36">
        <v>93960.195818583685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28426.341314243658</v>
      </c>
      <c r="M47" s="35">
        <v>0</v>
      </c>
      <c r="N47" s="38">
        <f t="shared" si="0"/>
        <v>617045.95633683132</v>
      </c>
      <c r="O47" s="33"/>
    </row>
    <row r="48" spans="1:15" x14ac:dyDescent="0.25">
      <c r="A48" s="9" t="s">
        <v>90</v>
      </c>
      <c r="B48" s="34" t="s">
        <v>91</v>
      </c>
      <c r="C48" s="35">
        <v>120666.36779845541</v>
      </c>
      <c r="D48" s="36">
        <v>0</v>
      </c>
      <c r="E48" s="37">
        <v>86480.679859361378</v>
      </c>
      <c r="F48" s="36">
        <v>34185.687939094038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120666.36779845541</v>
      </c>
      <c r="O48" s="33"/>
    </row>
    <row r="49" spans="1:15" ht="45" x14ac:dyDescent="0.25">
      <c r="A49" s="9" t="s">
        <v>350</v>
      </c>
      <c r="B49" s="10" t="s">
        <v>349</v>
      </c>
      <c r="C49" s="35">
        <v>264931.51815047604</v>
      </c>
      <c r="D49" s="36">
        <v>0</v>
      </c>
      <c r="E49" s="37">
        <v>153441.46983536921</v>
      </c>
      <c r="F49" s="36">
        <v>111490.04831510683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60.874617480750715</v>
      </c>
      <c r="M49" s="35">
        <v>0</v>
      </c>
      <c r="N49" s="38">
        <f t="shared" si="0"/>
        <v>264992.39276795677</v>
      </c>
      <c r="O49" s="33"/>
    </row>
    <row r="50" spans="1:15" x14ac:dyDescent="0.25">
      <c r="A50" s="9" t="s">
        <v>92</v>
      </c>
      <c r="B50" s="10" t="s">
        <v>93</v>
      </c>
      <c r="C50" s="35">
        <v>363598.08962113794</v>
      </c>
      <c r="D50" s="36">
        <v>0</v>
      </c>
      <c r="E50" s="37">
        <v>219565.88146039494</v>
      </c>
      <c r="F50" s="36">
        <v>144032.20816074303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75958.898164782426</v>
      </c>
      <c r="M50" s="35">
        <v>0</v>
      </c>
      <c r="N50" s="38">
        <f t="shared" si="0"/>
        <v>439556.98778592038</v>
      </c>
      <c r="O50" s="33"/>
    </row>
    <row r="51" spans="1:15" x14ac:dyDescent="0.25">
      <c r="A51" s="9" t="s">
        <v>94</v>
      </c>
      <c r="B51" s="10" t="s">
        <v>95</v>
      </c>
      <c r="C51" s="35">
        <v>229341.43338568087</v>
      </c>
      <c r="D51" s="36">
        <v>0</v>
      </c>
      <c r="E51" s="37">
        <v>140220.70114083064</v>
      </c>
      <c r="F51" s="36">
        <v>89120.732244850224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1162.5444498666982</v>
      </c>
      <c r="M51" s="35">
        <v>0</v>
      </c>
      <c r="N51" s="38">
        <f t="shared" si="0"/>
        <v>230503.97783554756</v>
      </c>
      <c r="O51" s="33"/>
    </row>
    <row r="52" spans="1:15" x14ac:dyDescent="0.25">
      <c r="A52" s="9" t="s">
        <v>96</v>
      </c>
      <c r="B52" s="10" t="s">
        <v>97</v>
      </c>
      <c r="C52" s="35">
        <v>31365.748933144252</v>
      </c>
      <c r="D52" s="36">
        <v>0</v>
      </c>
      <c r="E52" s="37">
        <v>5324.737213165804</v>
      </c>
      <c r="F52" s="36">
        <v>26041.011719978447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2158.8053660317055</v>
      </c>
      <c r="M52" s="35">
        <v>0</v>
      </c>
      <c r="N52" s="38">
        <f t="shared" si="0"/>
        <v>33524.554299175958</v>
      </c>
      <c r="O52" s="33"/>
    </row>
    <row r="53" spans="1:15" x14ac:dyDescent="0.25">
      <c r="A53" s="9" t="s">
        <v>98</v>
      </c>
      <c r="B53" s="10" t="s">
        <v>99</v>
      </c>
      <c r="C53" s="35">
        <v>227727.32556536223</v>
      </c>
      <c r="D53" s="36">
        <v>0</v>
      </c>
      <c r="E53" s="37">
        <v>157434.94142378258</v>
      </c>
      <c r="F53" s="36">
        <v>70292.384141579649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227727.32556536223</v>
      </c>
      <c r="O53" s="33"/>
    </row>
    <row r="54" spans="1:15" x14ac:dyDescent="0.25">
      <c r="A54" s="9" t="s">
        <v>100</v>
      </c>
      <c r="B54" s="10" t="s">
        <v>101</v>
      </c>
      <c r="C54" s="35">
        <v>69449.133104903449</v>
      </c>
      <c r="D54" s="36">
        <v>0</v>
      </c>
      <c r="E54" s="37">
        <v>28742.730799363057</v>
      </c>
      <c r="F54" s="36">
        <v>40706.402305540396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69449.133104903449</v>
      </c>
      <c r="O54" s="33"/>
    </row>
    <row r="55" spans="1:15" ht="30" x14ac:dyDescent="0.25">
      <c r="A55" s="9" t="s">
        <v>102</v>
      </c>
      <c r="B55" s="34" t="s">
        <v>103</v>
      </c>
      <c r="C55" s="35">
        <v>463084.05503384472</v>
      </c>
      <c r="D55" s="36">
        <v>0</v>
      </c>
      <c r="E55" s="37">
        <v>124738.91099966558</v>
      </c>
      <c r="F55" s="36">
        <v>338345.14403417916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9966.0424778126817</v>
      </c>
      <c r="M55" s="35">
        <v>0</v>
      </c>
      <c r="N55" s="38">
        <f t="shared" si="0"/>
        <v>473050.0975116574</v>
      </c>
      <c r="O55" s="33"/>
    </row>
    <row r="56" spans="1:15" x14ac:dyDescent="0.25">
      <c r="A56" s="9" t="s">
        <v>104</v>
      </c>
      <c r="B56" s="10" t="s">
        <v>105</v>
      </c>
      <c r="C56" s="35">
        <v>162638.11593143441</v>
      </c>
      <c r="D56" s="36">
        <v>0</v>
      </c>
      <c r="E56" s="37">
        <v>146165.63612312442</v>
      </c>
      <c r="F56" s="36">
        <v>16472.479808309999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627.83993731186592</v>
      </c>
      <c r="M56" s="35">
        <v>0</v>
      </c>
      <c r="N56" s="38">
        <f t="shared" si="0"/>
        <v>163265.95586874627</v>
      </c>
      <c r="O56" s="33"/>
    </row>
    <row r="57" spans="1:15" ht="60" x14ac:dyDescent="0.25">
      <c r="A57" s="9" t="s">
        <v>351</v>
      </c>
      <c r="B57" s="10" t="s">
        <v>352</v>
      </c>
      <c r="C57" s="35">
        <v>399423.3825100949</v>
      </c>
      <c r="D57" s="36">
        <v>12530.52361104</v>
      </c>
      <c r="E57" s="37">
        <v>118675.63782963285</v>
      </c>
      <c r="F57" s="36">
        <v>268217.22106942208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48.29116350167596</v>
      </c>
      <c r="M57" s="35">
        <v>0</v>
      </c>
      <c r="N57" s="38">
        <f t="shared" si="0"/>
        <v>399471.67367359658</v>
      </c>
      <c r="O57" s="33"/>
    </row>
    <row r="58" spans="1:15" x14ac:dyDescent="0.25">
      <c r="A58" s="9" t="s">
        <v>106</v>
      </c>
      <c r="B58" s="10" t="s">
        <v>107</v>
      </c>
      <c r="C58" s="35">
        <v>77390.515704536345</v>
      </c>
      <c r="D58" s="36">
        <v>0</v>
      </c>
      <c r="E58" s="37">
        <v>39146.444021606345</v>
      </c>
      <c r="F58" s="36">
        <v>38244.071682929993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24147.420766034476</v>
      </c>
      <c r="M58" s="35">
        <v>0</v>
      </c>
      <c r="N58" s="38">
        <f t="shared" si="0"/>
        <v>101537.93647057083</v>
      </c>
      <c r="O58" s="33"/>
    </row>
    <row r="59" spans="1:15" x14ac:dyDescent="0.25">
      <c r="A59" s="9" t="s">
        <v>108</v>
      </c>
      <c r="B59" s="10" t="s">
        <v>109</v>
      </c>
      <c r="C59" s="35">
        <v>49228.868620216548</v>
      </c>
      <c r="D59" s="36">
        <v>0</v>
      </c>
      <c r="E59" s="37">
        <v>48706.312938166549</v>
      </c>
      <c r="F59" s="36">
        <v>522.55568204999997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59149.889628301476</v>
      </c>
      <c r="M59" s="35">
        <v>0</v>
      </c>
      <c r="N59" s="38">
        <f t="shared" si="0"/>
        <v>108378.75824851802</v>
      </c>
      <c r="O59" s="33"/>
    </row>
    <row r="60" spans="1:15" x14ac:dyDescent="0.25">
      <c r="A60" s="9" t="s">
        <v>110</v>
      </c>
      <c r="B60" s="10" t="s">
        <v>111</v>
      </c>
      <c r="C60" s="35">
        <v>6149.9452527156591</v>
      </c>
      <c r="D60" s="36">
        <v>0</v>
      </c>
      <c r="E60" s="37">
        <v>2302.382307674889</v>
      </c>
      <c r="F60" s="36">
        <v>3847.5629450407696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3854.073420446668</v>
      </c>
      <c r="M60" s="35">
        <v>0</v>
      </c>
      <c r="N60" s="38">
        <f t="shared" si="0"/>
        <v>10004.018673162327</v>
      </c>
      <c r="O60" s="33"/>
    </row>
    <row r="61" spans="1:15" x14ac:dyDescent="0.25">
      <c r="A61" s="9" t="s">
        <v>112</v>
      </c>
      <c r="B61" s="34" t="s">
        <v>113</v>
      </c>
      <c r="C61" s="35">
        <v>2994.0389229165462</v>
      </c>
      <c r="D61" s="36">
        <v>0</v>
      </c>
      <c r="E61" s="37">
        <v>2994.0389229165462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6308.5707013306956</v>
      </c>
      <c r="M61" s="35">
        <v>0</v>
      </c>
      <c r="N61" s="38">
        <f t="shared" si="0"/>
        <v>9302.6096242472413</v>
      </c>
      <c r="O61" s="33"/>
    </row>
    <row r="62" spans="1:15" ht="45" x14ac:dyDescent="0.25">
      <c r="A62" s="9" t="s">
        <v>114</v>
      </c>
      <c r="B62" s="34" t="s">
        <v>115</v>
      </c>
      <c r="C62" s="35">
        <v>98214.844905283695</v>
      </c>
      <c r="D62" s="36">
        <v>0</v>
      </c>
      <c r="E62" s="37">
        <v>77904.079875178286</v>
      </c>
      <c r="F62" s="36">
        <v>20310.765030105413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16196.38487055356</v>
      </c>
      <c r="M62" s="35">
        <v>0</v>
      </c>
      <c r="N62" s="38">
        <f t="shared" si="0"/>
        <v>114411.22977583726</v>
      </c>
      <c r="O62" s="33"/>
    </row>
    <row r="63" spans="1:15" x14ac:dyDescent="0.25">
      <c r="A63" s="9" t="s">
        <v>116</v>
      </c>
      <c r="B63" s="10" t="s">
        <v>117</v>
      </c>
      <c r="C63" s="35">
        <v>360400.11613813252</v>
      </c>
      <c r="D63" s="36">
        <v>0</v>
      </c>
      <c r="E63" s="37">
        <v>82970.131979263562</v>
      </c>
      <c r="F63" s="36">
        <v>277429.98415886896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3505.0172838688163</v>
      </c>
      <c r="M63" s="35">
        <v>0</v>
      </c>
      <c r="N63" s="38">
        <f t="shared" si="0"/>
        <v>363905.13342200132</v>
      </c>
      <c r="O63" s="33"/>
    </row>
    <row r="64" spans="1:15" ht="30" x14ac:dyDescent="0.25">
      <c r="A64" s="9" t="s">
        <v>118</v>
      </c>
      <c r="B64" s="10" t="s">
        <v>119</v>
      </c>
      <c r="C64" s="35">
        <v>107551.02703838707</v>
      </c>
      <c r="D64" s="36">
        <v>3502.11483512</v>
      </c>
      <c r="E64" s="37">
        <v>93413.613021852463</v>
      </c>
      <c r="F64" s="36">
        <v>10635.299181414612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45509.088613685512</v>
      </c>
      <c r="M64" s="35">
        <v>0</v>
      </c>
      <c r="N64" s="38">
        <f t="shared" si="0"/>
        <v>153060.11565207259</v>
      </c>
      <c r="O64" s="33"/>
    </row>
    <row r="65" spans="1:15" ht="30" x14ac:dyDescent="0.25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</row>
    <row r="66" spans="1:15" ht="45" x14ac:dyDescent="0.25">
      <c r="A66" s="9" t="s">
        <v>304</v>
      </c>
      <c r="B66" s="10" t="s">
        <v>281</v>
      </c>
      <c r="C66" s="35">
        <v>263326.15816782194</v>
      </c>
      <c r="D66" s="36">
        <v>0</v>
      </c>
      <c r="E66" s="37">
        <v>111902.33191732231</v>
      </c>
      <c r="F66" s="36">
        <v>151423.82625049964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263326.15816782194</v>
      </c>
      <c r="O66" s="33"/>
    </row>
    <row r="67" spans="1:15" ht="30" x14ac:dyDescent="0.25">
      <c r="A67" s="9" t="s">
        <v>353</v>
      </c>
      <c r="B67" s="10" t="s">
        <v>354</v>
      </c>
      <c r="C67" s="35">
        <v>411260.94148927776</v>
      </c>
      <c r="D67" s="36">
        <v>0</v>
      </c>
      <c r="E67" s="37">
        <v>158307.4098919013</v>
      </c>
      <c r="F67" s="36">
        <v>252953.53159737645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88.546347021325474</v>
      </c>
      <c r="M67" s="35">
        <v>0</v>
      </c>
      <c r="N67" s="38">
        <f t="shared" si="0"/>
        <v>411349.48783629906</v>
      </c>
      <c r="O67" s="33"/>
    </row>
    <row r="68" spans="1:15" ht="30" x14ac:dyDescent="0.25">
      <c r="A68" s="9" t="s">
        <v>120</v>
      </c>
      <c r="B68" s="10" t="s">
        <v>122</v>
      </c>
      <c r="C68" s="35">
        <v>166190.3714104516</v>
      </c>
      <c r="D68" s="36">
        <v>0</v>
      </c>
      <c r="E68" s="37">
        <v>118025.46282448756</v>
      </c>
      <c r="F68" s="36">
        <v>48164.908585964025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166190.3714104516</v>
      </c>
      <c r="O68" s="33"/>
    </row>
    <row r="69" spans="1:15" ht="30" x14ac:dyDescent="0.25">
      <c r="A69" s="9" t="s">
        <v>121</v>
      </c>
      <c r="B69" s="10" t="s">
        <v>124</v>
      </c>
      <c r="C69" s="35">
        <v>167186.0099693301</v>
      </c>
      <c r="D69" s="36">
        <v>0</v>
      </c>
      <c r="E69" s="37">
        <v>147639.28082606019</v>
      </c>
      <c r="F69" s="36">
        <v>19546.729143269898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12000.800707300345</v>
      </c>
      <c r="M69" s="35">
        <v>0</v>
      </c>
      <c r="N69" s="38">
        <f t="shared" si="0"/>
        <v>179186.81067663044</v>
      </c>
      <c r="O69" s="33"/>
    </row>
    <row r="70" spans="1:15" ht="30" x14ac:dyDescent="0.25">
      <c r="A70" s="9" t="s">
        <v>123</v>
      </c>
      <c r="B70" s="10" t="s">
        <v>282</v>
      </c>
      <c r="C70" s="35">
        <v>15229.506162486607</v>
      </c>
      <c r="D70" s="36">
        <v>0</v>
      </c>
      <c r="E70" s="37">
        <v>9148.2114963766071</v>
      </c>
      <c r="F70" s="36">
        <v>6081.2946661099995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15229.506162486607</v>
      </c>
      <c r="O70" s="33"/>
    </row>
    <row r="71" spans="1:15" ht="30" x14ac:dyDescent="0.25">
      <c r="A71" s="9" t="s">
        <v>305</v>
      </c>
      <c r="B71" s="10" t="s">
        <v>126</v>
      </c>
      <c r="C71" s="35">
        <v>164981.20616506433</v>
      </c>
      <c r="D71" s="36">
        <v>0</v>
      </c>
      <c r="E71" s="37">
        <v>135515.20917653907</v>
      </c>
      <c r="F71" s="36">
        <v>29465.996988525258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164981.20616506433</v>
      </c>
      <c r="O71" s="33"/>
    </row>
    <row r="72" spans="1:15" x14ac:dyDescent="0.25">
      <c r="A72" s="9" t="s">
        <v>125</v>
      </c>
      <c r="B72" s="10" t="s">
        <v>127</v>
      </c>
      <c r="C72" s="35">
        <v>178826.48837115112</v>
      </c>
      <c r="D72" s="36">
        <v>0</v>
      </c>
      <c r="E72" s="37">
        <v>22200.327823570602</v>
      </c>
      <c r="F72" s="36">
        <v>156626.16054758051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1733.4058074055861</v>
      </c>
      <c r="M72" s="35">
        <v>0</v>
      </c>
      <c r="N72" s="38">
        <f t="shared" si="0"/>
        <v>180559.89417855671</v>
      </c>
      <c r="O72" s="33"/>
    </row>
    <row r="73" spans="1:15" x14ac:dyDescent="0.25">
      <c r="A73" s="9" t="s">
        <v>306</v>
      </c>
      <c r="B73" s="10" t="s">
        <v>129</v>
      </c>
      <c r="C73" s="35">
        <v>73097.960465606026</v>
      </c>
      <c r="D73" s="36">
        <v>0</v>
      </c>
      <c r="E73" s="37">
        <v>1145.8616352042181</v>
      </c>
      <c r="F73" s="36">
        <v>71952.09883040181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73097.960465606026</v>
      </c>
      <c r="O73" s="33"/>
    </row>
    <row r="74" spans="1:15" ht="45" x14ac:dyDescent="0.25">
      <c r="A74" s="9" t="s">
        <v>128</v>
      </c>
      <c r="B74" s="10" t="s">
        <v>131</v>
      </c>
      <c r="C74" s="35">
        <v>39830.912972068953</v>
      </c>
      <c r="D74" s="36">
        <v>0</v>
      </c>
      <c r="E74" s="37">
        <v>39830.912972068953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2493.2259224502009</v>
      </c>
      <c r="M74" s="35">
        <v>0</v>
      </c>
      <c r="N74" s="38">
        <f t="shared" si="0"/>
        <v>42324.13889451915</v>
      </c>
      <c r="O74" s="33"/>
    </row>
    <row r="75" spans="1:15" ht="30" x14ac:dyDescent="0.25">
      <c r="A75" s="9" t="s">
        <v>130</v>
      </c>
      <c r="B75" s="10" t="s">
        <v>133</v>
      </c>
      <c r="C75" s="35">
        <v>363331.32534253248</v>
      </c>
      <c r="D75" s="36">
        <v>0</v>
      </c>
      <c r="E75" s="37">
        <v>116732.06101597004</v>
      </c>
      <c r="F75" s="36">
        <v>246599.26432656241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349.98847394771036</v>
      </c>
      <c r="M75" s="35">
        <v>0</v>
      </c>
      <c r="N75" s="38">
        <f t="shared" ref="N75:N137" si="1">+C75+G75+K75+L75+M75</f>
        <v>363681.31381648016</v>
      </c>
      <c r="O75" s="33"/>
    </row>
    <row r="76" spans="1:15" x14ac:dyDescent="0.25">
      <c r="A76" s="9" t="s">
        <v>132</v>
      </c>
      <c r="B76" s="10" t="s">
        <v>135</v>
      </c>
      <c r="C76" s="35">
        <v>274353.24444683047</v>
      </c>
      <c r="D76" s="36">
        <v>0</v>
      </c>
      <c r="E76" s="37">
        <v>86959.487599353364</v>
      </c>
      <c r="F76" s="36">
        <v>187393.75684747714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"/>
        <v>274353.24444683047</v>
      </c>
      <c r="O76" s="33"/>
    </row>
    <row r="77" spans="1:15" ht="30" x14ac:dyDescent="0.25">
      <c r="A77" s="9" t="s">
        <v>134</v>
      </c>
      <c r="B77" s="10" t="s">
        <v>137</v>
      </c>
      <c r="C77" s="35">
        <v>220116.7988982565</v>
      </c>
      <c r="D77" s="36">
        <v>0</v>
      </c>
      <c r="E77" s="37">
        <v>136181.86883185199</v>
      </c>
      <c r="F77" s="36">
        <v>83934.930066404515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21988.739240012423</v>
      </c>
      <c r="M77" s="35">
        <v>0</v>
      </c>
      <c r="N77" s="38">
        <f t="shared" si="1"/>
        <v>242105.53813826892</v>
      </c>
      <c r="O77" s="33"/>
    </row>
    <row r="78" spans="1:15" ht="30" x14ac:dyDescent="0.25">
      <c r="A78" s="9" t="s">
        <v>136</v>
      </c>
      <c r="B78" s="10" t="s">
        <v>139</v>
      </c>
      <c r="C78" s="35">
        <v>39892.226865961675</v>
      </c>
      <c r="D78" s="36">
        <v>0</v>
      </c>
      <c r="E78" s="37">
        <v>3647.0218132816713</v>
      </c>
      <c r="F78" s="36">
        <v>36245.205052680001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39892.226865961675</v>
      </c>
      <c r="O78" s="33"/>
    </row>
    <row r="79" spans="1:15" x14ac:dyDescent="0.25">
      <c r="A79" s="9" t="s">
        <v>138</v>
      </c>
      <c r="B79" s="10" t="s">
        <v>141</v>
      </c>
      <c r="C79" s="35">
        <v>56452.806972645165</v>
      </c>
      <c r="D79" s="36">
        <v>0</v>
      </c>
      <c r="E79" s="37">
        <v>4919.5225065451668</v>
      </c>
      <c r="F79" s="36">
        <v>51533.284466099998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56452.806972645165</v>
      </c>
      <c r="O79" s="33"/>
    </row>
    <row r="80" spans="1:15" x14ac:dyDescent="0.25">
      <c r="A80" s="9" t="s">
        <v>140</v>
      </c>
      <c r="B80" s="10" t="s">
        <v>142</v>
      </c>
      <c r="C80" s="35">
        <v>341071.5321042256</v>
      </c>
      <c r="D80" s="36">
        <v>0</v>
      </c>
      <c r="E80" s="37">
        <v>68455.465104060917</v>
      </c>
      <c r="F80" s="36">
        <v>272616.06700016465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341071.5321042256</v>
      </c>
      <c r="O80" s="33"/>
    </row>
    <row r="81" spans="1:15" ht="45" x14ac:dyDescent="0.25">
      <c r="A81" s="9" t="s">
        <v>355</v>
      </c>
      <c r="B81" s="10" t="s">
        <v>356</v>
      </c>
      <c r="C81" s="35">
        <v>29070.111642183201</v>
      </c>
      <c r="D81" s="36">
        <v>0</v>
      </c>
      <c r="E81" s="37">
        <v>12474.276961936299</v>
      </c>
      <c r="F81" s="36">
        <v>16595.834680246902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29070.111642183201</v>
      </c>
      <c r="O81" s="33"/>
    </row>
    <row r="82" spans="1:15" x14ac:dyDescent="0.25">
      <c r="A82" s="9" t="s">
        <v>307</v>
      </c>
      <c r="B82" s="10" t="s">
        <v>144</v>
      </c>
      <c r="C82" s="35">
        <v>96041.329024238119</v>
      </c>
      <c r="D82" s="36">
        <v>0</v>
      </c>
      <c r="E82" s="37">
        <v>76177.059698317564</v>
      </c>
      <c r="F82" s="36">
        <v>19864.269325920559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68269.524123193216</v>
      </c>
      <c r="M82" s="35">
        <v>0</v>
      </c>
      <c r="N82" s="38">
        <f t="shared" si="1"/>
        <v>164310.85314743133</v>
      </c>
      <c r="O82" s="33"/>
    </row>
    <row r="83" spans="1:15" ht="30" x14ac:dyDescent="0.25">
      <c r="A83" s="9" t="s">
        <v>143</v>
      </c>
      <c r="B83" s="10" t="s">
        <v>146</v>
      </c>
      <c r="C83" s="35">
        <v>2087336.0164216338</v>
      </c>
      <c r="D83" s="36">
        <v>0</v>
      </c>
      <c r="E83" s="37">
        <v>24007.849673327033</v>
      </c>
      <c r="F83" s="36">
        <v>2063328.1667483067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2087336.0164216338</v>
      </c>
      <c r="O83" s="33"/>
    </row>
    <row r="84" spans="1:15" x14ac:dyDescent="0.25">
      <c r="A84" s="9" t="s">
        <v>145</v>
      </c>
      <c r="B84" s="10" t="s">
        <v>148</v>
      </c>
      <c r="C84" s="35">
        <v>88449.865610460736</v>
      </c>
      <c r="D84" s="36">
        <v>0</v>
      </c>
      <c r="E84" s="37">
        <v>73340.158966450734</v>
      </c>
      <c r="F84" s="36">
        <v>15109.706644010001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75425.84488897011</v>
      </c>
      <c r="M84" s="35">
        <v>0</v>
      </c>
      <c r="N84" s="38">
        <f t="shared" si="1"/>
        <v>163875.71049943083</v>
      </c>
      <c r="O84" s="33"/>
    </row>
    <row r="85" spans="1:15" x14ac:dyDescent="0.25">
      <c r="A85" s="9" t="s">
        <v>147</v>
      </c>
      <c r="B85" s="10" t="s">
        <v>150</v>
      </c>
      <c r="C85" s="35">
        <v>296788.50958572456</v>
      </c>
      <c r="D85" s="36">
        <v>0</v>
      </c>
      <c r="E85" s="37">
        <v>290916.99579461454</v>
      </c>
      <c r="F85" s="36">
        <v>5871.5137911099991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26220.588247418444</v>
      </c>
      <c r="M85" s="35">
        <v>0</v>
      </c>
      <c r="N85" s="38">
        <f t="shared" si="1"/>
        <v>323009.09783314302</v>
      </c>
      <c r="O85" s="33"/>
    </row>
    <row r="86" spans="1:15" ht="30" x14ac:dyDescent="0.25">
      <c r="A86" s="9" t="s">
        <v>149</v>
      </c>
      <c r="B86" s="10" t="s">
        <v>152</v>
      </c>
      <c r="C86" s="35">
        <v>1060200.294435546</v>
      </c>
      <c r="D86" s="36">
        <v>721147.99938047503</v>
      </c>
      <c r="E86" s="37">
        <v>236377.084069048</v>
      </c>
      <c r="F86" s="36">
        <v>102675.21098602297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1956.941054253431</v>
      </c>
      <c r="M86" s="35">
        <v>0</v>
      </c>
      <c r="N86" s="38">
        <f t="shared" si="1"/>
        <v>1062157.2354897994</v>
      </c>
      <c r="O86" s="33"/>
    </row>
    <row r="87" spans="1:15" x14ac:dyDescent="0.25">
      <c r="A87" s="9" t="s">
        <v>151</v>
      </c>
      <c r="B87" s="10" t="s">
        <v>283</v>
      </c>
      <c r="C87" s="35">
        <v>183457.056218518</v>
      </c>
      <c r="D87" s="36">
        <v>132383.08399707286</v>
      </c>
      <c r="E87" s="37">
        <v>51073.972221445147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"/>
        <v>183457.056218518</v>
      </c>
      <c r="O87" s="33"/>
    </row>
    <row r="88" spans="1:15" x14ac:dyDescent="0.25">
      <c r="A88" s="9" t="s">
        <v>153</v>
      </c>
      <c r="B88" s="10" t="s">
        <v>284</v>
      </c>
      <c r="C88" s="35">
        <v>33551.052331277162</v>
      </c>
      <c r="D88" s="36">
        <v>32123.494302297164</v>
      </c>
      <c r="E88" s="37">
        <v>1427.55802898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25063.761980344429</v>
      </c>
      <c r="M88" s="35">
        <v>0</v>
      </c>
      <c r="N88" s="38">
        <f t="shared" si="1"/>
        <v>58614.814311621594</v>
      </c>
      <c r="O88" s="33"/>
    </row>
    <row r="89" spans="1:15" x14ac:dyDescent="0.25">
      <c r="A89" s="9" t="s">
        <v>154</v>
      </c>
      <c r="B89" s="10" t="s">
        <v>285</v>
      </c>
      <c r="C89" s="35">
        <v>153809.29730697122</v>
      </c>
      <c r="D89" s="36">
        <v>283.86716021999996</v>
      </c>
      <c r="E89" s="37">
        <v>153525.43014675123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3249.217021348908</v>
      </c>
      <c r="M89" s="35">
        <v>0</v>
      </c>
      <c r="N89" s="38">
        <f t="shared" si="1"/>
        <v>157058.51432832013</v>
      </c>
      <c r="O89" s="33"/>
    </row>
    <row r="90" spans="1:15" x14ac:dyDescent="0.25">
      <c r="A90" s="9" t="s">
        <v>155</v>
      </c>
      <c r="B90" s="10" t="s">
        <v>286</v>
      </c>
      <c r="C90" s="35">
        <v>1024459.8750721535</v>
      </c>
      <c r="D90" s="36">
        <v>0</v>
      </c>
      <c r="E90" s="37">
        <v>1024459.8750721535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174817.51265526685</v>
      </c>
      <c r="M90" s="35">
        <v>0</v>
      </c>
      <c r="N90" s="38">
        <f t="shared" si="1"/>
        <v>1199277.3877274203</v>
      </c>
      <c r="O90" s="33"/>
    </row>
    <row r="91" spans="1:15" x14ac:dyDescent="0.25">
      <c r="A91" s="9" t="s">
        <v>156</v>
      </c>
      <c r="B91" s="10" t="s">
        <v>287</v>
      </c>
      <c r="C91" s="35">
        <v>1357045.9891523288</v>
      </c>
      <c r="D91" s="36">
        <v>0</v>
      </c>
      <c r="E91" s="37">
        <v>1357045.9891523288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62453.501421567147</v>
      </c>
      <c r="M91" s="35">
        <v>0</v>
      </c>
      <c r="N91" s="38">
        <f t="shared" si="1"/>
        <v>1419499.4905738959</v>
      </c>
      <c r="O91" s="33"/>
    </row>
    <row r="92" spans="1:15" x14ac:dyDescent="0.25">
      <c r="A92" s="9" t="s">
        <v>158</v>
      </c>
      <c r="B92" s="10" t="s">
        <v>157</v>
      </c>
      <c r="C92" s="35">
        <v>325304.82697239832</v>
      </c>
      <c r="D92" s="36">
        <v>0</v>
      </c>
      <c r="E92" s="37">
        <v>325304.82697239832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325304.82697239832</v>
      </c>
      <c r="O92" s="33"/>
    </row>
    <row r="93" spans="1:15" ht="30" x14ac:dyDescent="0.25">
      <c r="A93" s="9" t="s">
        <v>308</v>
      </c>
      <c r="B93" s="10" t="s">
        <v>159</v>
      </c>
      <c r="C93" s="35">
        <v>327112.17215307202</v>
      </c>
      <c r="D93" s="36">
        <v>0</v>
      </c>
      <c r="E93" s="37">
        <v>243619.4753005761</v>
      </c>
      <c r="F93" s="36">
        <v>83492.696852495908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327112.17215307202</v>
      </c>
      <c r="O93" s="33"/>
    </row>
    <row r="94" spans="1:15" x14ac:dyDescent="0.25">
      <c r="A94" s="9" t="s">
        <v>161</v>
      </c>
      <c r="B94" s="10" t="s">
        <v>160</v>
      </c>
      <c r="C94" s="35">
        <v>937294.88168421423</v>
      </c>
      <c r="D94" s="36">
        <v>0</v>
      </c>
      <c r="E94" s="37">
        <v>882210.66873868008</v>
      </c>
      <c r="F94" s="36">
        <v>55084.212945534098</v>
      </c>
      <c r="G94" s="35">
        <v>0</v>
      </c>
      <c r="H94" s="36">
        <v>0</v>
      </c>
      <c r="I94" s="37">
        <v>0</v>
      </c>
      <c r="J94" s="36">
        <v>0</v>
      </c>
      <c r="K94" s="35">
        <v>5291.3432149363116</v>
      </c>
      <c r="L94" s="35">
        <v>174011.99648287112</v>
      </c>
      <c r="M94" s="35">
        <v>0</v>
      </c>
      <c r="N94" s="38">
        <f t="shared" si="1"/>
        <v>1116598.2213820217</v>
      </c>
      <c r="O94" s="33"/>
    </row>
    <row r="95" spans="1:15" x14ac:dyDescent="0.25">
      <c r="A95" s="9" t="s">
        <v>163</v>
      </c>
      <c r="B95" s="10" t="s">
        <v>162</v>
      </c>
      <c r="C95" s="35">
        <v>4075030.6216304223</v>
      </c>
      <c r="D95" s="36">
        <v>157923.55491284959</v>
      </c>
      <c r="E95" s="37">
        <v>2432803.7370045003</v>
      </c>
      <c r="F95" s="36">
        <v>1484303.3297130724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646184.03676400008</v>
      </c>
      <c r="M95" s="35">
        <v>0</v>
      </c>
      <c r="N95" s="38">
        <f t="shared" si="1"/>
        <v>4721214.6583944224</v>
      </c>
      <c r="O95" s="33"/>
    </row>
    <row r="96" spans="1:15" x14ac:dyDescent="0.25">
      <c r="A96" s="9" t="s">
        <v>165</v>
      </c>
      <c r="B96" s="10" t="s">
        <v>164</v>
      </c>
      <c r="C96" s="35">
        <v>173976.68089422406</v>
      </c>
      <c r="D96" s="36">
        <v>0</v>
      </c>
      <c r="E96" s="37">
        <v>172768.30552008664</v>
      </c>
      <c r="F96" s="36">
        <v>1208.3753741374271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378107.18422052503</v>
      </c>
      <c r="M96" s="35">
        <v>0</v>
      </c>
      <c r="N96" s="38">
        <f t="shared" si="1"/>
        <v>552083.86511474906</v>
      </c>
      <c r="O96" s="33"/>
    </row>
    <row r="97" spans="1:15" x14ac:dyDescent="0.25">
      <c r="A97" s="9" t="s">
        <v>168</v>
      </c>
      <c r="B97" s="10" t="s">
        <v>167</v>
      </c>
      <c r="C97" s="35">
        <v>450042.63593446149</v>
      </c>
      <c r="D97" s="36">
        <v>0</v>
      </c>
      <c r="E97" s="37">
        <v>450042.63593446149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133459.03250234263</v>
      </c>
      <c r="M97" s="35">
        <v>0</v>
      </c>
      <c r="N97" s="38">
        <f t="shared" si="1"/>
        <v>583501.66843680409</v>
      </c>
      <c r="O97" s="33"/>
    </row>
    <row r="98" spans="1:15" x14ac:dyDescent="0.25">
      <c r="A98" s="9" t="s">
        <v>170</v>
      </c>
      <c r="B98" s="10" t="s">
        <v>169</v>
      </c>
      <c r="C98" s="35">
        <v>208.635447</v>
      </c>
      <c r="D98" s="36">
        <v>0</v>
      </c>
      <c r="E98" s="37">
        <v>208.635447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600878.64517576527</v>
      </c>
      <c r="M98" s="35">
        <v>0</v>
      </c>
      <c r="N98" s="38">
        <f t="shared" si="1"/>
        <v>601087.28062276531</v>
      </c>
      <c r="O98" s="33"/>
    </row>
    <row r="99" spans="1:15" x14ac:dyDescent="0.25">
      <c r="A99" s="9" t="s">
        <v>171</v>
      </c>
      <c r="B99" s="10" t="s">
        <v>288</v>
      </c>
      <c r="C99" s="35">
        <v>470187.70346761111</v>
      </c>
      <c r="D99" s="36">
        <v>0</v>
      </c>
      <c r="E99" s="37">
        <v>434881.72086407471</v>
      </c>
      <c r="F99" s="36">
        <v>35305.982603536402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292629.18064130604</v>
      </c>
      <c r="M99" s="35">
        <v>0</v>
      </c>
      <c r="N99" s="38">
        <f t="shared" si="1"/>
        <v>762816.88410891709</v>
      </c>
      <c r="O99" s="33"/>
    </row>
    <row r="100" spans="1:15" x14ac:dyDescent="0.25">
      <c r="A100" s="9" t="s">
        <v>173</v>
      </c>
      <c r="B100" s="10" t="s">
        <v>289</v>
      </c>
      <c r="C100" s="35">
        <v>202285.39063504816</v>
      </c>
      <c r="D100" s="36">
        <v>0</v>
      </c>
      <c r="E100" s="37">
        <v>47782.229225288153</v>
      </c>
      <c r="F100" s="36">
        <v>154503.16140976001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2758.0532986223907</v>
      </c>
      <c r="M100" s="35">
        <v>0</v>
      </c>
      <c r="N100" s="38">
        <f t="shared" si="1"/>
        <v>205043.44393367055</v>
      </c>
      <c r="O100" s="33"/>
    </row>
    <row r="101" spans="1:15" x14ac:dyDescent="0.25">
      <c r="A101" s="9" t="s">
        <v>174</v>
      </c>
      <c r="B101" s="10" t="s">
        <v>172</v>
      </c>
      <c r="C101" s="35">
        <v>77502.413290473545</v>
      </c>
      <c r="D101" s="36">
        <v>0</v>
      </c>
      <c r="E101" s="37">
        <v>49508.990384852048</v>
      </c>
      <c r="F101" s="36">
        <v>27993.422905621497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"/>
        <v>77502.413290473545</v>
      </c>
      <c r="O101" s="33"/>
    </row>
    <row r="102" spans="1:15" x14ac:dyDescent="0.25">
      <c r="A102" s="9" t="s">
        <v>175</v>
      </c>
      <c r="B102" s="10" t="s">
        <v>290</v>
      </c>
      <c r="C102" s="35">
        <v>715968.71982858342</v>
      </c>
      <c r="D102" s="36">
        <v>67161.019201210016</v>
      </c>
      <c r="E102" s="37">
        <v>336284.76327482978</v>
      </c>
      <c r="F102" s="36">
        <v>312522.93735254364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8214.7278517349914</v>
      </c>
      <c r="M102" s="35">
        <v>0</v>
      </c>
      <c r="N102" s="38">
        <f t="shared" si="1"/>
        <v>724183.44768031838</v>
      </c>
      <c r="O102" s="33"/>
    </row>
    <row r="103" spans="1:15" x14ac:dyDescent="0.25">
      <c r="A103" s="9" t="s">
        <v>177</v>
      </c>
      <c r="B103" s="10" t="s">
        <v>176</v>
      </c>
      <c r="C103" s="35">
        <v>171556.0183302479</v>
      </c>
      <c r="D103" s="36">
        <v>26853.95538114</v>
      </c>
      <c r="E103" s="37">
        <v>62576.626154537909</v>
      </c>
      <c r="F103" s="36">
        <v>82125.436794569992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14578.594700434727</v>
      </c>
      <c r="M103" s="35">
        <v>0</v>
      </c>
      <c r="N103" s="38">
        <f t="shared" si="1"/>
        <v>186134.61303068264</v>
      </c>
      <c r="O103" s="33"/>
    </row>
    <row r="104" spans="1:15" x14ac:dyDescent="0.25">
      <c r="A104" s="9" t="s">
        <v>179</v>
      </c>
      <c r="B104" s="10" t="s">
        <v>178</v>
      </c>
      <c r="C104" s="35">
        <v>865012.95589998458</v>
      </c>
      <c r="D104" s="36">
        <v>0</v>
      </c>
      <c r="E104" s="37">
        <v>534955.81237453863</v>
      </c>
      <c r="F104" s="36">
        <v>330057.14352544589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26851.421359641026</v>
      </c>
      <c r="M104" s="35">
        <v>0</v>
      </c>
      <c r="N104" s="38">
        <f t="shared" si="1"/>
        <v>891864.37725962559</v>
      </c>
      <c r="O104" s="33"/>
    </row>
    <row r="105" spans="1:15" x14ac:dyDescent="0.25">
      <c r="A105" s="9" t="s">
        <v>181</v>
      </c>
      <c r="B105" s="10" t="s">
        <v>180</v>
      </c>
      <c r="C105" s="35">
        <v>1207597.4322318241</v>
      </c>
      <c r="D105" s="36">
        <v>0</v>
      </c>
      <c r="E105" s="37">
        <v>1052114.6733179488</v>
      </c>
      <c r="F105" s="36">
        <v>155482.7589138753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483931.5547501801</v>
      </c>
      <c r="M105" s="35">
        <v>0</v>
      </c>
      <c r="N105" s="38">
        <f t="shared" si="1"/>
        <v>1691528.9869820043</v>
      </c>
      <c r="O105" s="33"/>
    </row>
    <row r="106" spans="1:15" ht="45" x14ac:dyDescent="0.25">
      <c r="A106" s="9" t="s">
        <v>183</v>
      </c>
      <c r="B106" s="10" t="s">
        <v>182</v>
      </c>
      <c r="C106" s="35">
        <v>239215.44169814955</v>
      </c>
      <c r="D106" s="36">
        <v>0</v>
      </c>
      <c r="E106" s="37">
        <v>166915.62219729068</v>
      </c>
      <c r="F106" s="36">
        <v>72299.819500858866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693.35570024877654</v>
      </c>
      <c r="M106" s="35">
        <v>0</v>
      </c>
      <c r="N106" s="38">
        <f t="shared" si="1"/>
        <v>239908.79739839831</v>
      </c>
      <c r="O106" s="33"/>
    </row>
    <row r="107" spans="1:15" x14ac:dyDescent="0.25">
      <c r="A107" s="9" t="s">
        <v>185</v>
      </c>
      <c r="B107" s="10" t="s">
        <v>184</v>
      </c>
      <c r="C107" s="35">
        <v>1080037.4398387554</v>
      </c>
      <c r="D107" s="36">
        <v>537836.90146374761</v>
      </c>
      <c r="E107" s="37">
        <v>161836.85864199052</v>
      </c>
      <c r="F107" s="36">
        <v>380363.67973301711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"/>
        <v>1080037.4398387554</v>
      </c>
      <c r="O107" s="33"/>
    </row>
    <row r="108" spans="1:15" ht="30" x14ac:dyDescent="0.25">
      <c r="A108" s="9" t="s">
        <v>187</v>
      </c>
      <c r="B108" s="10" t="s">
        <v>186</v>
      </c>
      <c r="C108" s="35">
        <v>1100585.746913725</v>
      </c>
      <c r="D108" s="36">
        <v>0</v>
      </c>
      <c r="E108" s="37">
        <v>479396.57967385993</v>
      </c>
      <c r="F108" s="36">
        <v>621189.16723986506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67392.166576401491</v>
      </c>
      <c r="M108" s="35">
        <v>0</v>
      </c>
      <c r="N108" s="38">
        <f t="shared" si="1"/>
        <v>1167977.9134901266</v>
      </c>
      <c r="O108" s="33"/>
    </row>
    <row r="109" spans="1:15" x14ac:dyDescent="0.25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54926.407691702334</v>
      </c>
      <c r="H109" s="36">
        <v>54926.407691702334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"/>
        <v>54926.407691702334</v>
      </c>
      <c r="O109" s="33"/>
    </row>
    <row r="110" spans="1:15" x14ac:dyDescent="0.25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2028097.3792158701</v>
      </c>
      <c r="H110" s="36">
        <v>820547.46084072476</v>
      </c>
      <c r="I110" s="37">
        <v>361069.05471182772</v>
      </c>
      <c r="J110" s="36">
        <v>846480.86366331764</v>
      </c>
      <c r="K110" s="35">
        <v>0</v>
      </c>
      <c r="L110" s="35">
        <v>0</v>
      </c>
      <c r="M110" s="35">
        <v>0</v>
      </c>
      <c r="N110" s="38">
        <f t="shared" si="1"/>
        <v>2028097.3792158701</v>
      </c>
      <c r="O110" s="33"/>
    </row>
    <row r="111" spans="1:15" ht="30" x14ac:dyDescent="0.25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461789.67930162343</v>
      </c>
      <c r="H111" s="36">
        <v>4572.4434850685766</v>
      </c>
      <c r="I111" s="37">
        <v>185178.48271064655</v>
      </c>
      <c r="J111" s="36">
        <v>272038.75310590828</v>
      </c>
      <c r="K111" s="35">
        <v>0</v>
      </c>
      <c r="L111" s="35">
        <v>0</v>
      </c>
      <c r="M111" s="35">
        <v>1916.0661583872052</v>
      </c>
      <c r="N111" s="38">
        <f t="shared" si="1"/>
        <v>463705.74546001066</v>
      </c>
      <c r="O111" s="33"/>
    </row>
    <row r="112" spans="1:15" ht="45" x14ac:dyDescent="0.25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498884.90824623225</v>
      </c>
      <c r="H112" s="36">
        <v>365769.61868142616</v>
      </c>
      <c r="I112" s="37">
        <v>24970.576772449032</v>
      </c>
      <c r="J112" s="36">
        <v>108144.71279235711</v>
      </c>
      <c r="K112" s="35">
        <v>0</v>
      </c>
      <c r="L112" s="35">
        <v>0</v>
      </c>
      <c r="M112" s="35">
        <v>0</v>
      </c>
      <c r="N112" s="38">
        <f t="shared" si="1"/>
        <v>498884.90824623225</v>
      </c>
      <c r="O112" s="33"/>
    </row>
    <row r="113" spans="1:15" ht="30" x14ac:dyDescent="0.25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265048.71874044184</v>
      </c>
      <c r="H113" s="36">
        <v>123345.71050778154</v>
      </c>
      <c r="I113" s="37">
        <v>79067.736102779993</v>
      </c>
      <c r="J113" s="36">
        <v>62635.272129880301</v>
      </c>
      <c r="K113" s="35">
        <v>0</v>
      </c>
      <c r="L113" s="35">
        <v>33303.58622303819</v>
      </c>
      <c r="M113" s="35">
        <v>0</v>
      </c>
      <c r="N113" s="38">
        <f t="shared" si="1"/>
        <v>298352.30496348004</v>
      </c>
      <c r="O113" s="33"/>
    </row>
    <row r="114" spans="1:15" ht="30" x14ac:dyDescent="0.25">
      <c r="A114" s="9" t="s">
        <v>310</v>
      </c>
      <c r="B114" s="10" t="s">
        <v>293</v>
      </c>
      <c r="C114" s="35">
        <v>778313.22380881768</v>
      </c>
      <c r="D114" s="36">
        <v>0</v>
      </c>
      <c r="E114" s="37">
        <v>691127.75915654539</v>
      </c>
      <c r="F114" s="36">
        <v>87185.464652272247</v>
      </c>
      <c r="G114" s="35">
        <v>112727.75914949998</v>
      </c>
      <c r="H114" s="36">
        <v>0</v>
      </c>
      <c r="I114" s="37">
        <v>112727.75914949998</v>
      </c>
      <c r="J114" s="36">
        <v>0</v>
      </c>
      <c r="K114" s="35">
        <v>0</v>
      </c>
      <c r="L114" s="35">
        <v>742377.17390003311</v>
      </c>
      <c r="M114" s="35">
        <v>0</v>
      </c>
      <c r="N114" s="38">
        <f t="shared" si="1"/>
        <v>1633418.1568583506</v>
      </c>
      <c r="O114" s="33"/>
    </row>
    <row r="115" spans="1:15" x14ac:dyDescent="0.25">
      <c r="A115" s="9" t="s">
        <v>197</v>
      </c>
      <c r="B115" s="10" t="s">
        <v>195</v>
      </c>
      <c r="C115" s="35">
        <v>154497.22630519382</v>
      </c>
      <c r="D115" s="36">
        <v>0</v>
      </c>
      <c r="E115" s="37">
        <v>149600.4486646929</v>
      </c>
      <c r="F115" s="36">
        <v>4896.7776405009163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121353.31256364762</v>
      </c>
      <c r="M115" s="35">
        <v>0</v>
      </c>
      <c r="N115" s="38">
        <f t="shared" si="1"/>
        <v>275850.53886884142</v>
      </c>
      <c r="O115" s="33"/>
    </row>
    <row r="116" spans="1:15" ht="30" x14ac:dyDescent="0.25">
      <c r="A116" s="9" t="s">
        <v>198</v>
      </c>
      <c r="B116" s="10" t="s">
        <v>196</v>
      </c>
      <c r="C116" s="35">
        <v>166128.77763300773</v>
      </c>
      <c r="D116" s="36">
        <v>0</v>
      </c>
      <c r="E116" s="37">
        <v>157810.43513822139</v>
      </c>
      <c r="F116" s="36">
        <v>8318.3424947863259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68459.440786162886</v>
      </c>
      <c r="M116" s="35">
        <v>0</v>
      </c>
      <c r="N116" s="38">
        <f t="shared" si="1"/>
        <v>234588.21841917062</v>
      </c>
      <c r="O116" s="33"/>
    </row>
    <row r="117" spans="1:15" ht="30" x14ac:dyDescent="0.25">
      <c r="A117" s="9" t="s">
        <v>311</v>
      </c>
      <c r="B117" s="10" t="s">
        <v>294</v>
      </c>
      <c r="C117" s="35">
        <v>1409360.4077935412</v>
      </c>
      <c r="D117" s="36">
        <v>0</v>
      </c>
      <c r="E117" s="37">
        <v>129150.14334852215</v>
      </c>
      <c r="F117" s="36">
        <v>1280210.264445019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5246.8496894697228</v>
      </c>
      <c r="M117" s="35">
        <v>0</v>
      </c>
      <c r="N117" s="38">
        <f t="shared" si="1"/>
        <v>1414607.2574830109</v>
      </c>
      <c r="O117" s="33"/>
    </row>
    <row r="118" spans="1:15" ht="30" x14ac:dyDescent="0.25">
      <c r="A118" s="9" t="s">
        <v>201</v>
      </c>
      <c r="B118" s="10" t="s">
        <v>199</v>
      </c>
      <c r="C118" s="35">
        <v>362232.91638963902</v>
      </c>
      <c r="D118" s="36">
        <v>0</v>
      </c>
      <c r="E118" s="37">
        <v>321055.09108501882</v>
      </c>
      <c r="F118" s="36">
        <v>41177.825304620215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87143.570788760582</v>
      </c>
      <c r="M118" s="35">
        <v>0</v>
      </c>
      <c r="N118" s="38">
        <f t="shared" si="1"/>
        <v>449376.48717839958</v>
      </c>
      <c r="O118" s="33"/>
    </row>
    <row r="119" spans="1:15" x14ac:dyDescent="0.25">
      <c r="A119" s="9" t="s">
        <v>312</v>
      </c>
      <c r="B119" s="10" t="s">
        <v>200</v>
      </c>
      <c r="C119" s="35">
        <v>227456.63018280538</v>
      </c>
      <c r="D119" s="36">
        <v>0</v>
      </c>
      <c r="E119" s="37">
        <v>87695.354891665396</v>
      </c>
      <c r="F119" s="36">
        <v>139761.27529113999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2989.5677542865656</v>
      </c>
      <c r="M119" s="35">
        <v>0</v>
      </c>
      <c r="N119" s="38">
        <f t="shared" si="1"/>
        <v>230446.19793709196</v>
      </c>
      <c r="O119" s="33"/>
    </row>
    <row r="120" spans="1:15" x14ac:dyDescent="0.25">
      <c r="A120" s="9" t="s">
        <v>204</v>
      </c>
      <c r="B120" s="10" t="s">
        <v>202</v>
      </c>
      <c r="C120" s="35">
        <v>537156.09031653509</v>
      </c>
      <c r="D120" s="36">
        <v>0</v>
      </c>
      <c r="E120" s="37">
        <v>446042.79099590186</v>
      </c>
      <c r="F120" s="36">
        <v>91113.299320633218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50925.863847235669</v>
      </c>
      <c r="M120" s="35">
        <v>0</v>
      </c>
      <c r="N120" s="38">
        <f t="shared" si="1"/>
        <v>588081.95416377077</v>
      </c>
      <c r="O120" s="33"/>
    </row>
    <row r="121" spans="1:15" x14ac:dyDescent="0.25">
      <c r="A121" s="9" t="s">
        <v>206</v>
      </c>
      <c r="B121" s="10" t="s">
        <v>203</v>
      </c>
      <c r="C121" s="35">
        <v>239992.22475431449</v>
      </c>
      <c r="D121" s="36">
        <v>0</v>
      </c>
      <c r="E121" s="37">
        <v>84069.855228840286</v>
      </c>
      <c r="F121" s="36">
        <v>155922.36952547421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135152.74893032928</v>
      </c>
      <c r="M121" s="35">
        <v>0</v>
      </c>
      <c r="N121" s="38">
        <f t="shared" si="1"/>
        <v>375144.97368464374</v>
      </c>
      <c r="O121" s="33"/>
    </row>
    <row r="122" spans="1:15" x14ac:dyDescent="0.25">
      <c r="A122" s="9" t="s">
        <v>207</v>
      </c>
      <c r="B122" s="10" t="s">
        <v>205</v>
      </c>
      <c r="C122" s="35">
        <v>36969.934858123001</v>
      </c>
      <c r="D122" s="36">
        <v>0</v>
      </c>
      <c r="E122" s="37">
        <v>36969.934858123001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19316.996281225067</v>
      </c>
      <c r="M122" s="35">
        <v>0</v>
      </c>
      <c r="N122" s="38">
        <f t="shared" si="1"/>
        <v>56286.931139348068</v>
      </c>
      <c r="O122" s="33"/>
    </row>
    <row r="123" spans="1:15" ht="30" x14ac:dyDescent="0.25">
      <c r="A123" s="9" t="s">
        <v>209</v>
      </c>
      <c r="B123" s="10" t="s">
        <v>295</v>
      </c>
      <c r="C123" s="35">
        <v>178247.2460857858</v>
      </c>
      <c r="D123" s="36">
        <v>0</v>
      </c>
      <c r="E123" s="37">
        <v>172970.3094485458</v>
      </c>
      <c r="F123" s="36">
        <v>5276.93663724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26944.339015164318</v>
      </c>
      <c r="M123" s="35">
        <v>0</v>
      </c>
      <c r="N123" s="38">
        <f t="shared" si="1"/>
        <v>205191.58510095012</v>
      </c>
      <c r="O123" s="33"/>
    </row>
    <row r="124" spans="1:15" ht="30" x14ac:dyDescent="0.25">
      <c r="A124" s="9" t="s">
        <v>211</v>
      </c>
      <c r="B124" s="10" t="s">
        <v>296</v>
      </c>
      <c r="C124" s="35">
        <v>51305.904105780937</v>
      </c>
      <c r="D124" s="36">
        <v>0</v>
      </c>
      <c r="E124" s="37">
        <v>51305.904105780937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20390.551718825434</v>
      </c>
      <c r="M124" s="35">
        <v>0</v>
      </c>
      <c r="N124" s="38">
        <f t="shared" si="1"/>
        <v>71696.455824606368</v>
      </c>
      <c r="O124" s="33"/>
    </row>
    <row r="125" spans="1:15" ht="30" x14ac:dyDescent="0.25">
      <c r="A125" s="9" t="s">
        <v>213</v>
      </c>
      <c r="B125" s="10" t="s">
        <v>297</v>
      </c>
      <c r="C125" s="35">
        <v>228018.70539345272</v>
      </c>
      <c r="D125" s="36">
        <v>8413.6769632900014</v>
      </c>
      <c r="E125" s="37">
        <v>207039.47503545461</v>
      </c>
      <c r="F125" s="36">
        <v>12565.5533947081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70515.626709664124</v>
      </c>
      <c r="M125" s="35">
        <v>0</v>
      </c>
      <c r="N125" s="38">
        <f t="shared" si="1"/>
        <v>298534.33210311685</v>
      </c>
      <c r="O125" s="33"/>
    </row>
    <row r="126" spans="1:15" ht="45" x14ac:dyDescent="0.25">
      <c r="A126" s="9" t="s">
        <v>215</v>
      </c>
      <c r="B126" s="10" t="s">
        <v>298</v>
      </c>
      <c r="C126" s="35">
        <v>917.21865900614307</v>
      </c>
      <c r="D126" s="36">
        <v>0</v>
      </c>
      <c r="E126" s="37">
        <v>917.21865900614307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"/>
        <v>917.21865900614307</v>
      </c>
      <c r="O126" s="33"/>
    </row>
    <row r="127" spans="1:15" x14ac:dyDescent="0.25">
      <c r="A127" s="9" t="s">
        <v>239</v>
      </c>
      <c r="B127" s="10" t="s">
        <v>208</v>
      </c>
      <c r="C127" s="35">
        <v>174980.08618400613</v>
      </c>
      <c r="D127" s="36">
        <v>0</v>
      </c>
      <c r="E127" s="37">
        <v>140265.93487385931</v>
      </c>
      <c r="F127" s="36">
        <v>34714.151310146801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174980.08618400613</v>
      </c>
      <c r="O127" s="33"/>
    </row>
    <row r="128" spans="1:15" ht="30" x14ac:dyDescent="0.25">
      <c r="A128" s="9" t="s">
        <v>241</v>
      </c>
      <c r="B128" s="10" t="s">
        <v>210</v>
      </c>
      <c r="C128" s="35">
        <v>220007.83504006814</v>
      </c>
      <c r="D128" s="36">
        <v>0</v>
      </c>
      <c r="E128" s="37">
        <v>193747.80875386694</v>
      </c>
      <c r="F128" s="36">
        <v>26260.026286201199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23055.166163370111</v>
      </c>
      <c r="M128" s="35">
        <v>0</v>
      </c>
      <c r="N128" s="38">
        <f t="shared" si="1"/>
        <v>243063.00120343824</v>
      </c>
      <c r="O128" s="33"/>
    </row>
    <row r="129" spans="1:15" x14ac:dyDescent="0.25">
      <c r="A129" s="9" t="s">
        <v>243</v>
      </c>
      <c r="B129" s="10" t="s">
        <v>212</v>
      </c>
      <c r="C129" s="35">
        <v>378555.8094943944</v>
      </c>
      <c r="D129" s="36">
        <v>0</v>
      </c>
      <c r="E129" s="37">
        <v>336983.66754347557</v>
      </c>
      <c r="F129" s="36">
        <v>41572.141950918805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6862.3937454698562</v>
      </c>
      <c r="M129" s="35">
        <v>0</v>
      </c>
      <c r="N129" s="38">
        <f t="shared" si="1"/>
        <v>385418.20323986426</v>
      </c>
      <c r="O129" s="33"/>
    </row>
    <row r="130" spans="1:15" x14ac:dyDescent="0.25">
      <c r="A130" s="9" t="s">
        <v>313</v>
      </c>
      <c r="B130" s="10" t="s">
        <v>214</v>
      </c>
      <c r="C130" s="35">
        <v>158015.1416797358</v>
      </c>
      <c r="D130" s="36">
        <v>0</v>
      </c>
      <c r="E130" s="37">
        <v>141212.59361888876</v>
      </c>
      <c r="F130" s="36">
        <v>16802.548060847046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41238.61636050079</v>
      </c>
      <c r="M130" s="35">
        <v>0</v>
      </c>
      <c r="N130" s="38">
        <f t="shared" si="1"/>
        <v>199253.7580402366</v>
      </c>
      <c r="O130" s="33"/>
    </row>
    <row r="131" spans="1:15" ht="30" x14ac:dyDescent="0.25">
      <c r="A131" s="9" t="s">
        <v>314</v>
      </c>
      <c r="B131" s="10" t="s">
        <v>216</v>
      </c>
      <c r="C131" s="35">
        <v>742433.73166929372</v>
      </c>
      <c r="D131" s="36">
        <v>19538.879539999998</v>
      </c>
      <c r="E131" s="37">
        <v>352662.98621700157</v>
      </c>
      <c r="F131" s="36">
        <v>370231.86591229215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63854.612143176855</v>
      </c>
      <c r="M131" s="35">
        <v>0</v>
      </c>
      <c r="N131" s="38">
        <f t="shared" si="1"/>
        <v>806288.34381247056</v>
      </c>
      <c r="O131" s="33"/>
    </row>
    <row r="132" spans="1:15" x14ac:dyDescent="0.25">
      <c r="A132" s="9" t="s">
        <v>315</v>
      </c>
      <c r="B132" s="10" t="s">
        <v>217</v>
      </c>
      <c r="C132" s="35">
        <v>703543.36105628824</v>
      </c>
      <c r="D132" s="36">
        <v>0</v>
      </c>
      <c r="E132" s="37">
        <v>637692.38683484343</v>
      </c>
      <c r="F132" s="36">
        <v>65850.974221444805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464335.65306887071</v>
      </c>
      <c r="M132" s="35">
        <v>0</v>
      </c>
      <c r="N132" s="38">
        <f t="shared" si="1"/>
        <v>1167879.014125159</v>
      </c>
      <c r="O132" s="33"/>
    </row>
    <row r="133" spans="1:15" ht="30" x14ac:dyDescent="0.25">
      <c r="A133" s="9" t="s">
        <v>316</v>
      </c>
      <c r="B133" s="10" t="s">
        <v>218</v>
      </c>
      <c r="C133" s="35">
        <v>652578.79587895575</v>
      </c>
      <c r="D133" s="36">
        <v>31382.654408719009</v>
      </c>
      <c r="E133" s="37">
        <v>580956.57086979377</v>
      </c>
      <c r="F133" s="36">
        <v>40239.570600442923</v>
      </c>
      <c r="G133" s="35">
        <v>18700.896347485461</v>
      </c>
      <c r="H133" s="36">
        <v>18700.896347485461</v>
      </c>
      <c r="I133" s="37">
        <v>0</v>
      </c>
      <c r="J133" s="36">
        <v>0</v>
      </c>
      <c r="K133" s="35">
        <v>0</v>
      </c>
      <c r="L133" s="35">
        <v>537519.14181823435</v>
      </c>
      <c r="M133" s="35">
        <v>0</v>
      </c>
      <c r="N133" s="38">
        <f t="shared" si="1"/>
        <v>1208798.8340446756</v>
      </c>
      <c r="O133" s="33"/>
    </row>
    <row r="134" spans="1:15" x14ac:dyDescent="0.25">
      <c r="A134" s="9" t="s">
        <v>225</v>
      </c>
      <c r="B134" s="10" t="s">
        <v>299</v>
      </c>
      <c r="C134" s="35">
        <v>44147.235812689301</v>
      </c>
      <c r="D134" s="36">
        <v>0</v>
      </c>
      <c r="E134" s="37">
        <v>44147.235812689301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42094.329933445893</v>
      </c>
      <c r="M134" s="35">
        <v>0</v>
      </c>
      <c r="N134" s="38">
        <f t="shared" si="1"/>
        <v>86241.565746135195</v>
      </c>
      <c r="O134" s="33"/>
    </row>
    <row r="135" spans="1:15" ht="30" x14ac:dyDescent="0.25">
      <c r="A135" s="9" t="s">
        <v>227</v>
      </c>
      <c r="B135" s="10" t="s">
        <v>300</v>
      </c>
      <c r="C135" s="35">
        <v>54744.220124385924</v>
      </c>
      <c r="D135" s="36">
        <v>0</v>
      </c>
      <c r="E135" s="37">
        <v>54075.101968957511</v>
      </c>
      <c r="F135" s="36">
        <v>669.11815542841225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382.02200399999998</v>
      </c>
      <c r="M135" s="35">
        <v>0</v>
      </c>
      <c r="N135" s="38">
        <f t="shared" si="1"/>
        <v>55126.242128385922</v>
      </c>
      <c r="O135" s="33"/>
    </row>
    <row r="136" spans="1:15" x14ac:dyDescent="0.25">
      <c r="A136" s="9" t="s">
        <v>234</v>
      </c>
      <c r="B136" s="10" t="s">
        <v>301</v>
      </c>
      <c r="C136" s="35">
        <v>156271.99357427674</v>
      </c>
      <c r="D136" s="36">
        <v>73606.502668426358</v>
      </c>
      <c r="E136" s="37">
        <v>68688.279815924703</v>
      </c>
      <c r="F136" s="36">
        <v>13977.211089925699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7671.1606376078726</v>
      </c>
      <c r="M136" s="35">
        <v>0</v>
      </c>
      <c r="N136" s="38">
        <f t="shared" si="1"/>
        <v>163943.15421188463</v>
      </c>
      <c r="O136" s="33"/>
    </row>
    <row r="137" spans="1:15" x14ac:dyDescent="0.25">
      <c r="A137" s="9" t="s">
        <v>317</v>
      </c>
      <c r="B137" s="10" t="s">
        <v>302</v>
      </c>
      <c r="C137" s="35">
        <v>174082.18074783194</v>
      </c>
      <c r="D137" s="36">
        <v>0</v>
      </c>
      <c r="E137" s="37">
        <v>154713.86564874864</v>
      </c>
      <c r="F137" s="36">
        <v>19368.315099083309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55528.802806243446</v>
      </c>
      <c r="M137" s="35">
        <v>0</v>
      </c>
      <c r="N137" s="38">
        <f t="shared" si="1"/>
        <v>229610.98355407538</v>
      </c>
      <c r="O137" s="33"/>
    </row>
    <row r="138" spans="1:15" x14ac:dyDescent="0.25">
      <c r="A138" s="9" t="s">
        <v>318</v>
      </c>
      <c r="B138" s="10" t="s">
        <v>220</v>
      </c>
      <c r="C138" s="35">
        <v>55589.162190251336</v>
      </c>
      <c r="D138" s="36">
        <v>0</v>
      </c>
      <c r="E138" s="37">
        <v>55589.162190251336</v>
      </c>
      <c r="F138" s="36">
        <v>0</v>
      </c>
      <c r="G138" s="35">
        <v>2300.8773948083408</v>
      </c>
      <c r="H138" s="36">
        <v>0</v>
      </c>
      <c r="I138" s="37">
        <v>2300.8773948083408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ref="N138:N143" si="2">+C138+G138+K138+L138+M138</f>
        <v>57890.039585059676</v>
      </c>
      <c r="O138" s="33"/>
    </row>
    <row r="139" spans="1:15" ht="30" x14ac:dyDescent="0.25">
      <c r="A139" s="9" t="s">
        <v>319</v>
      </c>
      <c r="B139" s="10" t="s">
        <v>222</v>
      </c>
      <c r="C139" s="35">
        <v>98043.364339639927</v>
      </c>
      <c r="D139" s="36">
        <v>0</v>
      </c>
      <c r="E139" s="37">
        <v>67370.845463099628</v>
      </c>
      <c r="F139" s="36">
        <v>30672.518876540296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75329.512162017694</v>
      </c>
      <c r="M139" s="35">
        <v>0</v>
      </c>
      <c r="N139" s="38">
        <f t="shared" si="2"/>
        <v>173372.87650165762</v>
      </c>
      <c r="O139" s="33"/>
    </row>
    <row r="140" spans="1:15" ht="30" x14ac:dyDescent="0.25">
      <c r="A140" s="9" t="s">
        <v>320</v>
      </c>
      <c r="B140" s="10" t="s">
        <v>223</v>
      </c>
      <c r="C140" s="35">
        <v>16686.012077715575</v>
      </c>
      <c r="D140" s="36">
        <v>0</v>
      </c>
      <c r="E140" s="37">
        <v>14952.124494595575</v>
      </c>
      <c r="F140" s="36">
        <v>1733.88758312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211.426827</v>
      </c>
      <c r="M140" s="35">
        <v>0</v>
      </c>
      <c r="N140" s="38">
        <f t="shared" si="2"/>
        <v>16897.438904715575</v>
      </c>
      <c r="O140" s="33"/>
    </row>
    <row r="141" spans="1:15" x14ac:dyDescent="0.25">
      <c r="A141" s="9" t="s">
        <v>321</v>
      </c>
      <c r="B141" s="10" t="s">
        <v>224</v>
      </c>
      <c r="C141" s="35">
        <v>94062.323150080876</v>
      </c>
      <c r="D141" s="36">
        <v>0</v>
      </c>
      <c r="E141" s="37">
        <v>94062.323150080876</v>
      </c>
      <c r="F141" s="36">
        <v>0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147681.92231931956</v>
      </c>
      <c r="M141" s="35">
        <v>0</v>
      </c>
      <c r="N141" s="38">
        <f t="shared" si="2"/>
        <v>241744.24546940043</v>
      </c>
      <c r="O141" s="33"/>
    </row>
    <row r="142" spans="1:15" x14ac:dyDescent="0.25">
      <c r="A142" s="9" t="s">
        <v>322</v>
      </c>
      <c r="B142" s="10" t="s">
        <v>226</v>
      </c>
      <c r="C142" s="35">
        <v>18295.442362739799</v>
      </c>
      <c r="D142" s="36">
        <v>0</v>
      </c>
      <c r="E142" s="37">
        <v>18295.442362739799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2"/>
        <v>18295.442362739799</v>
      </c>
      <c r="O142" s="33"/>
    </row>
    <row r="143" spans="1:15" ht="14.25" customHeight="1" x14ac:dyDescent="0.25">
      <c r="A143" s="9" t="s">
        <v>323</v>
      </c>
      <c r="B143" s="10" t="s">
        <v>228</v>
      </c>
      <c r="C143" s="35">
        <v>14453.605177019332</v>
      </c>
      <c r="D143" s="36">
        <v>0</v>
      </c>
      <c r="E143" s="82">
        <v>14453.605177019332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36266.417732144793</v>
      </c>
      <c r="M143" s="35">
        <v>0</v>
      </c>
      <c r="N143" s="38">
        <f t="shared" si="2"/>
        <v>50720.022909164123</v>
      </c>
      <c r="O143" s="33"/>
    </row>
    <row r="144" spans="1:15" x14ac:dyDescent="0.25">
      <c r="A144" s="9"/>
      <c r="B144" s="10"/>
      <c r="C144" s="35"/>
      <c r="D144" s="44"/>
      <c r="E144" s="82"/>
      <c r="F144" s="36"/>
      <c r="G144" s="84"/>
      <c r="H144" s="44"/>
      <c r="I144" s="82"/>
      <c r="J144" s="36"/>
      <c r="K144" s="35"/>
      <c r="L144" s="35"/>
      <c r="M144" s="35"/>
      <c r="N144" s="38"/>
      <c r="O144" s="33"/>
    </row>
    <row r="145" spans="1:15" x14ac:dyDescent="0.25">
      <c r="A145" s="11"/>
      <c r="B145" s="12" t="s">
        <v>229</v>
      </c>
      <c r="C145" s="45">
        <f t="shared" ref="C145:M145" si="3">SUM(C11:C144)</f>
        <v>37695076.372587293</v>
      </c>
      <c r="D145" s="45">
        <f t="shared" si="3"/>
        <v>1824688.2278256079</v>
      </c>
      <c r="E145" s="83">
        <f t="shared" si="3"/>
        <v>22330858.759777594</v>
      </c>
      <c r="F145" s="45">
        <f t="shared" si="3"/>
        <v>13539529.3849841</v>
      </c>
      <c r="G145" s="45">
        <f t="shared" si="3"/>
        <v>3442476.6260876637</v>
      </c>
      <c r="H145" s="45">
        <f t="shared" si="3"/>
        <v>1387862.5375541889</v>
      </c>
      <c r="I145" s="83">
        <f t="shared" si="3"/>
        <v>765314.48684201157</v>
      </c>
      <c r="J145" s="45">
        <f t="shared" si="3"/>
        <v>1289299.6016914633</v>
      </c>
      <c r="K145" s="45">
        <f t="shared" si="3"/>
        <v>5291.3432149363116</v>
      </c>
      <c r="L145" s="45">
        <f t="shared" si="3"/>
        <v>7596451.225328871</v>
      </c>
      <c r="M145" s="45">
        <f t="shared" si="3"/>
        <v>1916.0661583872052</v>
      </c>
      <c r="N145" s="45">
        <f t="shared" ref="N145" si="4">+C145+G145+K145+L145+M145</f>
        <v>48741211.63337715</v>
      </c>
      <c r="O145" s="95"/>
    </row>
    <row r="146" spans="1:15" x14ac:dyDescent="0.25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</row>
    <row r="147" spans="1:15" x14ac:dyDescent="0.25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9741.0621367685708</v>
      </c>
      <c r="M147" s="35">
        <v>0</v>
      </c>
      <c r="N147" s="38">
        <f t="shared" ref="N147" si="5">+C147+G147+K147+L147+M147</f>
        <v>9741.0621367685708</v>
      </c>
      <c r="O147" s="33"/>
    </row>
    <row r="148" spans="1:15" x14ac:dyDescent="0.25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1837.1441933801732</v>
      </c>
      <c r="L148" s="35">
        <v>0</v>
      </c>
      <c r="M148" s="35">
        <v>0</v>
      </c>
      <c r="N148" s="38">
        <f t="shared" ref="N148:N153" si="6">+C148+G148+K148+L148+M148</f>
        <v>1837.1441933801732</v>
      </c>
      <c r="O148" s="33"/>
    </row>
    <row r="149" spans="1:15" x14ac:dyDescent="0.25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77295.482595024252</v>
      </c>
      <c r="L149" s="35">
        <v>0</v>
      </c>
      <c r="M149" s="35">
        <v>0</v>
      </c>
      <c r="N149" s="38">
        <f t="shared" si="6"/>
        <v>77295.482595024252</v>
      </c>
      <c r="O149" s="33"/>
    </row>
    <row r="150" spans="1:15" x14ac:dyDescent="0.25">
      <c r="A150" s="9" t="s">
        <v>324</v>
      </c>
      <c r="B150" s="16" t="s">
        <v>159</v>
      </c>
      <c r="C150" s="35">
        <v>208074.98226503644</v>
      </c>
      <c r="D150" s="40">
        <v>208074.98226503644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19307.767699776326</v>
      </c>
      <c r="L150" s="35">
        <v>0</v>
      </c>
      <c r="M150" s="35">
        <v>0</v>
      </c>
      <c r="N150" s="38">
        <f t="shared" si="6"/>
        <v>227382.74996481277</v>
      </c>
      <c r="O150" s="33"/>
    </row>
    <row r="151" spans="1:15" x14ac:dyDescent="0.25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2040658.9637277699</v>
      </c>
      <c r="M151" s="35">
        <v>0</v>
      </c>
      <c r="N151" s="38">
        <f t="shared" si="6"/>
        <v>2040658.9637277699</v>
      </c>
      <c r="O151" s="33"/>
    </row>
    <row r="152" spans="1:15" x14ac:dyDescent="0.25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46808.975146084573</v>
      </c>
      <c r="L152" s="35">
        <v>0</v>
      </c>
      <c r="M152" s="35">
        <v>0</v>
      </c>
      <c r="N152" s="38">
        <f t="shared" si="6"/>
        <v>46808.975146084573</v>
      </c>
      <c r="O152" s="33"/>
    </row>
    <row r="153" spans="1:15" ht="30" x14ac:dyDescent="0.25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459988.81253996916</v>
      </c>
      <c r="M153" s="35">
        <v>0</v>
      </c>
      <c r="N153" s="38">
        <f t="shared" si="6"/>
        <v>459988.81253996916</v>
      </c>
      <c r="O153" s="33"/>
    </row>
    <row r="154" spans="1:15" x14ac:dyDescent="0.25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</row>
    <row r="155" spans="1:15" x14ac:dyDescent="0.25">
      <c r="A155" s="11"/>
      <c r="B155" s="12" t="s">
        <v>236</v>
      </c>
      <c r="C155" s="46">
        <f>SUM(C147:C154)</f>
        <v>208074.98226503644</v>
      </c>
      <c r="D155" s="46">
        <f t="shared" ref="D155:N155" si="7">SUM(D147:D154)</f>
        <v>208074.98226503644</v>
      </c>
      <c r="E155" s="46">
        <f t="shared" si="7"/>
        <v>0</v>
      </c>
      <c r="F155" s="46">
        <f t="shared" si="7"/>
        <v>0</v>
      </c>
      <c r="G155" s="46">
        <f t="shared" si="7"/>
        <v>0</v>
      </c>
      <c r="H155" s="46">
        <f t="shared" si="7"/>
        <v>0</v>
      </c>
      <c r="I155" s="46">
        <f t="shared" si="7"/>
        <v>0</v>
      </c>
      <c r="J155" s="46">
        <f t="shared" si="7"/>
        <v>0</v>
      </c>
      <c r="K155" s="46">
        <f t="shared" si="7"/>
        <v>145249.36963426531</v>
      </c>
      <c r="L155" s="46">
        <f t="shared" si="7"/>
        <v>2510388.8384045078</v>
      </c>
      <c r="M155" s="46">
        <f t="shared" si="7"/>
        <v>0</v>
      </c>
      <c r="N155" s="46">
        <f t="shared" si="7"/>
        <v>2863713.1903038095</v>
      </c>
      <c r="O155" s="33"/>
    </row>
    <row r="156" spans="1:15" ht="31.5" customHeight="1" x14ac:dyDescent="0.25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</row>
    <row r="157" spans="1:15" x14ac:dyDescent="0.25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24638.08743057285</v>
      </c>
      <c r="N157" s="38">
        <f t="shared" ref="N157" si="8">+C157+G157+K157+L157+M157</f>
        <v>24638.08743057285</v>
      </c>
      <c r="O157" s="33"/>
    </row>
    <row r="158" spans="1:15" x14ac:dyDescent="0.25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9">+C158+G158+K158+L158+M158</f>
        <v>0</v>
      </c>
      <c r="O158" s="33"/>
    </row>
    <row r="159" spans="1:15" x14ac:dyDescent="0.25">
      <c r="A159" s="9" t="s">
        <v>392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10288.460524001766</v>
      </c>
      <c r="L159" s="35">
        <v>0</v>
      </c>
      <c r="M159" s="35">
        <v>0</v>
      </c>
      <c r="N159" s="38">
        <f t="shared" si="9"/>
        <v>10288.460524001766</v>
      </c>
      <c r="O159" s="33"/>
    </row>
    <row r="160" spans="1:15" x14ac:dyDescent="0.25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2967.5140500724574</v>
      </c>
      <c r="N160" s="38">
        <f t="shared" si="9"/>
        <v>2967.5140500724574</v>
      </c>
      <c r="O160" s="33"/>
    </row>
    <row r="161" spans="1:15" ht="30" x14ac:dyDescent="0.25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1183047.3754910496</v>
      </c>
      <c r="L161" s="35">
        <v>0</v>
      </c>
      <c r="M161" s="35">
        <v>0</v>
      </c>
      <c r="N161" s="38">
        <f t="shared" si="9"/>
        <v>1183047.3754910496</v>
      </c>
      <c r="O161" s="33"/>
    </row>
    <row r="162" spans="1:15" x14ac:dyDescent="0.25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871972.77255550143</v>
      </c>
      <c r="L162" s="35">
        <v>0</v>
      </c>
      <c r="M162" s="35">
        <v>0</v>
      </c>
      <c r="N162" s="38">
        <f t="shared" si="9"/>
        <v>871972.77255550143</v>
      </c>
      <c r="O162" s="33"/>
    </row>
    <row r="163" spans="1:15" ht="30" x14ac:dyDescent="0.25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41143.563686766669</v>
      </c>
      <c r="L163" s="35">
        <v>0</v>
      </c>
      <c r="M163" s="35">
        <v>0</v>
      </c>
      <c r="N163" s="38">
        <f t="shared" si="9"/>
        <v>41143.563686766669</v>
      </c>
      <c r="O163" s="33"/>
    </row>
    <row r="164" spans="1:15" x14ac:dyDescent="0.25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2074607.4066242948</v>
      </c>
      <c r="L164" s="35">
        <v>0</v>
      </c>
      <c r="M164" s="35">
        <v>47503.847993832955</v>
      </c>
      <c r="N164" s="38">
        <f t="shared" si="9"/>
        <v>2122111.2546181278</v>
      </c>
      <c r="O164" s="33"/>
    </row>
    <row r="165" spans="1:15" ht="30" x14ac:dyDescent="0.25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1737250.0794617021</v>
      </c>
      <c r="L165" s="35">
        <v>0</v>
      </c>
      <c r="M165" s="35">
        <v>94176.347946076843</v>
      </c>
      <c r="N165" s="38">
        <f t="shared" si="9"/>
        <v>1831426.427407779</v>
      </c>
      <c r="O165" s="33"/>
    </row>
    <row r="166" spans="1:15" x14ac:dyDescent="0.25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348028.3928473331</v>
      </c>
      <c r="N166" s="38">
        <f t="shared" si="9"/>
        <v>348028.3928473331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245</v>
      </c>
      <c r="C168" s="45">
        <f>SUM(C157:C167)</f>
        <v>0</v>
      </c>
      <c r="D168" s="45">
        <f t="shared" ref="D168:N168" si="10">SUM(D157:D167)</f>
        <v>0</v>
      </c>
      <c r="E168" s="45">
        <f t="shared" si="10"/>
        <v>0</v>
      </c>
      <c r="F168" s="45">
        <f t="shared" si="10"/>
        <v>0</v>
      </c>
      <c r="G168" s="45">
        <f t="shared" si="10"/>
        <v>0</v>
      </c>
      <c r="H168" s="45">
        <f t="shared" si="10"/>
        <v>0</v>
      </c>
      <c r="I168" s="45">
        <f t="shared" si="10"/>
        <v>0</v>
      </c>
      <c r="J168" s="45">
        <f t="shared" si="10"/>
        <v>0</v>
      </c>
      <c r="K168" s="45">
        <f t="shared" si="10"/>
        <v>5918309.658343317</v>
      </c>
      <c r="L168" s="45">
        <f t="shared" si="10"/>
        <v>0</v>
      </c>
      <c r="M168" s="45">
        <f t="shared" si="10"/>
        <v>517314.19026788819</v>
      </c>
      <c r="N168" s="45">
        <f t="shared" si="10"/>
        <v>6435623.848611204</v>
      </c>
      <c r="O168" s="33"/>
    </row>
    <row r="169" spans="1:15" x14ac:dyDescent="0.25">
      <c r="A169" s="19" t="s">
        <v>246</v>
      </c>
      <c r="B169" s="20" t="s">
        <v>247</v>
      </c>
      <c r="C169" s="45">
        <f>+C155+C168+C145</f>
        <v>37903151.354852326</v>
      </c>
      <c r="D169" s="45">
        <f t="shared" ref="D169:N169" si="11">+D155+D168+D145</f>
        <v>2032763.2100906442</v>
      </c>
      <c r="E169" s="45">
        <f t="shared" si="11"/>
        <v>22330858.759777594</v>
      </c>
      <c r="F169" s="45">
        <f t="shared" si="11"/>
        <v>13539529.3849841</v>
      </c>
      <c r="G169" s="45">
        <f t="shared" si="11"/>
        <v>3442476.6260876637</v>
      </c>
      <c r="H169" s="45">
        <f t="shared" si="11"/>
        <v>1387862.5375541889</v>
      </c>
      <c r="I169" s="45">
        <f t="shared" si="11"/>
        <v>765314.48684201157</v>
      </c>
      <c r="J169" s="45">
        <f t="shared" si="11"/>
        <v>1289299.6016914633</v>
      </c>
      <c r="K169" s="45">
        <f t="shared" si="11"/>
        <v>6068850.3711925186</v>
      </c>
      <c r="L169" s="45">
        <f t="shared" si="11"/>
        <v>10106840.063733378</v>
      </c>
      <c r="M169" s="45">
        <f t="shared" si="11"/>
        <v>519230.25642627542</v>
      </c>
      <c r="N169" s="45">
        <f t="shared" si="11"/>
        <v>58040548.672292165</v>
      </c>
      <c r="O169" s="33"/>
    </row>
    <row r="170" spans="1:15" x14ac:dyDescent="0.25">
      <c r="A170" t="s">
        <v>276</v>
      </c>
    </row>
    <row r="171" spans="1:15" x14ac:dyDescent="0.25">
      <c r="A171" s="28"/>
      <c r="C171" s="27"/>
      <c r="D171" s="27"/>
      <c r="E171" s="27"/>
      <c r="F171" s="27"/>
      <c r="H171" s="27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85"/>
      <c r="G173" s="27"/>
      <c r="H173" s="27" t="s">
        <v>408</v>
      </c>
      <c r="I173" s="27"/>
      <c r="J173" s="27"/>
      <c r="K173" s="27"/>
      <c r="L173" s="27"/>
      <c r="M173" s="27"/>
      <c r="N173" s="27"/>
    </row>
    <row r="174" spans="1:15" x14ac:dyDescent="0.25"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77" priority="7" stopIfTrue="1" operator="lessThan">
      <formula>0</formula>
    </cfRule>
  </conditionalFormatting>
  <conditionalFormatting sqref="E147:E154">
    <cfRule type="cellIs" dxfId="76" priority="8" stopIfTrue="1" operator="lessThan">
      <formula>0</formula>
    </cfRule>
  </conditionalFormatting>
  <conditionalFormatting sqref="F157:F167">
    <cfRule type="cellIs" dxfId="75" priority="5" stopIfTrue="1" operator="lessThan">
      <formula>0</formula>
    </cfRule>
  </conditionalFormatting>
  <conditionalFormatting sqref="F147:F154">
    <cfRule type="cellIs" dxfId="74" priority="6" stopIfTrue="1" operator="lessThan">
      <formula>0</formula>
    </cfRule>
  </conditionalFormatting>
  <conditionalFormatting sqref="I157:I167">
    <cfRule type="cellIs" dxfId="73" priority="3" stopIfTrue="1" operator="lessThan">
      <formula>0</formula>
    </cfRule>
  </conditionalFormatting>
  <conditionalFormatting sqref="I147:I154">
    <cfRule type="cellIs" dxfId="72" priority="4" stopIfTrue="1" operator="lessThan">
      <formula>0</formula>
    </cfRule>
  </conditionalFormatting>
  <conditionalFormatting sqref="J157:J167">
    <cfRule type="cellIs" dxfId="71" priority="1" stopIfTrue="1" operator="lessThan">
      <formula>0</formula>
    </cfRule>
  </conditionalFormatting>
  <conditionalFormatting sqref="J147:J154">
    <cfRule type="cellIs" dxfId="70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</sheetPr>
  <dimension ref="A2:P103"/>
  <sheetViews>
    <sheetView showGridLines="0" zoomScale="70" zoomScaleNormal="70" workbookViewId="0">
      <pane xSplit="2" ySplit="8" topLeftCell="C93" activePane="bottomRight" state="frozen"/>
      <selection pane="topRight" activeCell="C1" sqref="C1"/>
      <selection pane="bottomLeft" activeCell="A9" sqref="A9"/>
      <selection pane="bottomRight" activeCell="G103" sqref="G103"/>
    </sheetView>
  </sheetViews>
  <sheetFormatPr baseColWidth="10" defaultRowHeight="15" outlineLevelCol="1" x14ac:dyDescent="0.25"/>
  <cols>
    <col min="1" max="1" width="15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customWidth="1" outlineLevel="1"/>
    <col min="11" max="14" width="15.7109375" customWidth="1"/>
  </cols>
  <sheetData>
    <row r="2" spans="1:16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6" ht="18.75" x14ac:dyDescent="0.3">
      <c r="B3" s="110" t="s">
        <v>374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6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6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6" x14ac:dyDescent="0.25">
      <c r="A6" s="29" t="s">
        <v>375</v>
      </c>
    </row>
    <row r="7" spans="1:16" ht="15.75" x14ac:dyDescent="0.25">
      <c r="A7" s="2"/>
      <c r="B7" s="3"/>
      <c r="C7" s="47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6" ht="96.75" x14ac:dyDescent="0.25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8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6" x14ac:dyDescent="0.25">
      <c r="A9" s="61"/>
      <c r="B9" s="63"/>
      <c r="C9" s="62"/>
      <c r="D9" s="23"/>
      <c r="E9" s="23"/>
      <c r="F9" s="23"/>
      <c r="G9" s="21"/>
      <c r="H9" s="23"/>
      <c r="I9" s="23"/>
      <c r="J9" s="23"/>
      <c r="K9" s="21"/>
      <c r="L9" s="21"/>
      <c r="M9" s="21"/>
      <c r="N9" s="26"/>
      <c r="O9" s="27"/>
    </row>
    <row r="10" spans="1:16" x14ac:dyDescent="0.25">
      <c r="A10" s="50" t="s">
        <v>410</v>
      </c>
      <c r="B10" s="64" t="s">
        <v>411</v>
      </c>
      <c r="C10" s="62">
        <v>0</v>
      </c>
      <c r="D10" s="23">
        <v>0</v>
      </c>
      <c r="E10" s="23">
        <v>0</v>
      </c>
      <c r="F10" s="23">
        <v>0</v>
      </c>
      <c r="G10" s="21">
        <v>0</v>
      </c>
      <c r="H10" s="23">
        <v>0</v>
      </c>
      <c r="I10" s="23">
        <v>0</v>
      </c>
      <c r="J10" s="23">
        <v>0</v>
      </c>
      <c r="K10" s="21">
        <v>0</v>
      </c>
      <c r="L10" s="21">
        <v>1318440.808385059</v>
      </c>
      <c r="M10" s="21">
        <v>0</v>
      </c>
      <c r="N10" s="26">
        <f t="shared" ref="N10" si="0">+C10+G10+K10+L10+M10</f>
        <v>1318440.808385059</v>
      </c>
      <c r="O10" s="27"/>
    </row>
    <row r="11" spans="1:16" x14ac:dyDescent="0.25">
      <c r="A11" s="51" t="s">
        <v>412</v>
      </c>
      <c r="B11" s="65" t="s">
        <v>413</v>
      </c>
      <c r="C11" s="62">
        <v>0</v>
      </c>
      <c r="D11" s="23">
        <v>0</v>
      </c>
      <c r="E11" s="23">
        <v>0</v>
      </c>
      <c r="F11" s="23">
        <v>0</v>
      </c>
      <c r="G11" s="21">
        <v>0</v>
      </c>
      <c r="H11" s="23">
        <v>0</v>
      </c>
      <c r="I11" s="23">
        <v>0</v>
      </c>
      <c r="J11" s="23">
        <v>0</v>
      </c>
      <c r="K11" s="21">
        <v>0</v>
      </c>
      <c r="L11" s="21">
        <v>0</v>
      </c>
      <c r="M11" s="21">
        <v>0</v>
      </c>
      <c r="N11" s="26">
        <f t="shared" ref="N11:N74" si="1">+C11+G11+K11+L11+M11</f>
        <v>0</v>
      </c>
      <c r="O11" s="27"/>
      <c r="P11" s="27"/>
    </row>
    <row r="12" spans="1:16" x14ac:dyDescent="0.25">
      <c r="A12" s="51" t="s">
        <v>414</v>
      </c>
      <c r="B12" s="65" t="s">
        <v>415</v>
      </c>
      <c r="C12" s="62">
        <v>0</v>
      </c>
      <c r="D12" s="23">
        <v>0</v>
      </c>
      <c r="E12" s="23">
        <v>0</v>
      </c>
      <c r="F12" s="23">
        <v>0</v>
      </c>
      <c r="G12" s="21">
        <v>0</v>
      </c>
      <c r="H12" s="23">
        <v>0</v>
      </c>
      <c r="I12" s="23">
        <v>0</v>
      </c>
      <c r="J12" s="23">
        <v>0</v>
      </c>
      <c r="K12" s="21">
        <v>0</v>
      </c>
      <c r="L12" s="21">
        <v>0</v>
      </c>
      <c r="M12" s="21">
        <v>0</v>
      </c>
      <c r="N12" s="26">
        <f t="shared" si="1"/>
        <v>0</v>
      </c>
      <c r="O12" s="27"/>
    </row>
    <row r="13" spans="1:16" x14ac:dyDescent="0.25">
      <c r="A13" s="50" t="s">
        <v>416</v>
      </c>
      <c r="B13" s="64" t="s">
        <v>417</v>
      </c>
      <c r="C13" s="62">
        <v>1382183.2735810631</v>
      </c>
      <c r="D13" s="23">
        <v>293775.2624497973</v>
      </c>
      <c r="E13" s="23">
        <v>442860.96794658352</v>
      </c>
      <c r="F13" s="23">
        <v>645547.04318468249</v>
      </c>
      <c r="G13" s="21">
        <v>258022.27981278294</v>
      </c>
      <c r="H13" s="23">
        <v>14744.87061889793</v>
      </c>
      <c r="I13" s="23">
        <v>237446.75476897869</v>
      </c>
      <c r="J13" s="23">
        <v>5830.6544249063054</v>
      </c>
      <c r="K13" s="21">
        <v>643767.90400614589</v>
      </c>
      <c r="L13" s="21">
        <v>27400.848245788919</v>
      </c>
      <c r="M13" s="21">
        <v>19583.615135290031</v>
      </c>
      <c r="N13" s="26">
        <f t="shared" si="1"/>
        <v>2330957.9207810713</v>
      </c>
      <c r="O13" s="27"/>
    </row>
    <row r="14" spans="1:16" x14ac:dyDescent="0.25">
      <c r="A14" s="52" t="s">
        <v>418</v>
      </c>
      <c r="B14" s="66" t="s">
        <v>419</v>
      </c>
      <c r="C14" s="62">
        <v>998450.76366505434</v>
      </c>
      <c r="D14" s="23">
        <v>5907.1825534985546</v>
      </c>
      <c r="E14" s="23">
        <v>396633.03161970852</v>
      </c>
      <c r="F14" s="23">
        <v>595910.54949184728</v>
      </c>
      <c r="G14" s="21">
        <v>256698.50039505295</v>
      </c>
      <c r="H14" s="23">
        <v>18842.167426617929</v>
      </c>
      <c r="I14" s="23">
        <v>236080.25884570871</v>
      </c>
      <c r="J14" s="23">
        <v>1776.0741227263043</v>
      </c>
      <c r="K14" s="21">
        <v>237446.67779181295</v>
      </c>
      <c r="L14" s="21">
        <v>21168.188994025644</v>
      </c>
      <c r="M14" s="21">
        <v>6408.3282498179296</v>
      </c>
      <c r="N14" s="26">
        <f t="shared" si="1"/>
        <v>1520172.4590957637</v>
      </c>
      <c r="O14" s="27"/>
    </row>
    <row r="15" spans="1:16" x14ac:dyDescent="0.25">
      <c r="A15" s="53" t="s">
        <v>420</v>
      </c>
      <c r="B15" s="67" t="s">
        <v>421</v>
      </c>
      <c r="C15" s="62">
        <v>0</v>
      </c>
      <c r="D15" s="23">
        <v>0</v>
      </c>
      <c r="E15" s="23">
        <v>0</v>
      </c>
      <c r="F15" s="23">
        <v>0</v>
      </c>
      <c r="G15" s="21">
        <v>0</v>
      </c>
      <c r="H15" s="23">
        <v>0</v>
      </c>
      <c r="I15" s="23">
        <v>0</v>
      </c>
      <c r="J15" s="23">
        <v>0</v>
      </c>
      <c r="K15" s="21">
        <v>0</v>
      </c>
      <c r="L15" s="21">
        <v>0</v>
      </c>
      <c r="M15" s="21">
        <v>0</v>
      </c>
      <c r="N15" s="26">
        <f t="shared" si="1"/>
        <v>0</v>
      </c>
      <c r="O15" s="27"/>
    </row>
    <row r="16" spans="1:16" x14ac:dyDescent="0.25">
      <c r="A16" s="53" t="s">
        <v>422</v>
      </c>
      <c r="B16" s="67" t="s">
        <v>423</v>
      </c>
      <c r="C16" s="62">
        <v>0</v>
      </c>
      <c r="D16" s="23">
        <v>0</v>
      </c>
      <c r="E16" s="23">
        <v>0</v>
      </c>
      <c r="F16" s="23">
        <v>0</v>
      </c>
      <c r="G16" s="21">
        <v>0</v>
      </c>
      <c r="H16" s="23">
        <v>0</v>
      </c>
      <c r="I16" s="23">
        <v>0</v>
      </c>
      <c r="J16" s="23">
        <v>0</v>
      </c>
      <c r="K16" s="21">
        <v>0</v>
      </c>
      <c r="L16" s="21">
        <v>0</v>
      </c>
      <c r="M16" s="21">
        <v>0</v>
      </c>
      <c r="N16" s="26">
        <f t="shared" si="1"/>
        <v>0</v>
      </c>
      <c r="O16" s="27"/>
    </row>
    <row r="17" spans="1:15" x14ac:dyDescent="0.25">
      <c r="A17" s="52" t="s">
        <v>424</v>
      </c>
      <c r="B17" s="68" t="s">
        <v>425</v>
      </c>
      <c r="C17" s="62">
        <v>383732.50991600886</v>
      </c>
      <c r="D17" s="23">
        <v>287868.07989629876</v>
      </c>
      <c r="E17" s="23">
        <v>46227.936326874966</v>
      </c>
      <c r="F17" s="23">
        <v>49636.493692835196</v>
      </c>
      <c r="G17" s="21">
        <v>1323.7794177300027</v>
      </c>
      <c r="H17" s="23">
        <v>-4097.2968077199976</v>
      </c>
      <c r="I17" s="23">
        <v>1366.49592327</v>
      </c>
      <c r="J17" s="23">
        <v>4054.5803021800007</v>
      </c>
      <c r="K17" s="21">
        <v>406321.22621433297</v>
      </c>
      <c r="L17" s="21">
        <v>6232.6592517632735</v>
      </c>
      <c r="M17" s="21">
        <v>13175.2868854721</v>
      </c>
      <c r="N17" s="26">
        <f t="shared" si="1"/>
        <v>810785.46168530721</v>
      </c>
      <c r="O17" s="27"/>
    </row>
    <row r="18" spans="1:15" x14ac:dyDescent="0.25">
      <c r="A18" s="53" t="s">
        <v>426</v>
      </c>
      <c r="B18" s="67" t="s">
        <v>427</v>
      </c>
      <c r="C18" s="62">
        <v>0</v>
      </c>
      <c r="D18" s="23">
        <v>0</v>
      </c>
      <c r="E18" s="23">
        <v>0</v>
      </c>
      <c r="F18" s="23">
        <v>0</v>
      </c>
      <c r="G18" s="21">
        <v>0</v>
      </c>
      <c r="H18" s="23">
        <v>0</v>
      </c>
      <c r="I18" s="23">
        <v>0</v>
      </c>
      <c r="J18" s="23">
        <v>0</v>
      </c>
      <c r="K18" s="21">
        <v>0</v>
      </c>
      <c r="L18" s="21">
        <v>0</v>
      </c>
      <c r="M18" s="21">
        <v>0</v>
      </c>
      <c r="N18" s="26">
        <f t="shared" si="1"/>
        <v>0</v>
      </c>
      <c r="O18" s="27"/>
    </row>
    <row r="19" spans="1:15" x14ac:dyDescent="0.25">
      <c r="A19" s="53" t="s">
        <v>428</v>
      </c>
      <c r="B19" s="67" t="s">
        <v>429</v>
      </c>
      <c r="C19" s="62">
        <v>0</v>
      </c>
      <c r="D19" s="23">
        <v>0</v>
      </c>
      <c r="E19" s="23">
        <v>0</v>
      </c>
      <c r="F19" s="23">
        <v>0</v>
      </c>
      <c r="G19" s="21">
        <v>0</v>
      </c>
      <c r="H19" s="23">
        <v>0</v>
      </c>
      <c r="I19" s="23">
        <v>0</v>
      </c>
      <c r="J19" s="23">
        <v>0</v>
      </c>
      <c r="K19" s="21">
        <v>0</v>
      </c>
      <c r="L19" s="21">
        <v>0</v>
      </c>
      <c r="M19" s="21">
        <v>0</v>
      </c>
      <c r="N19" s="26">
        <f t="shared" si="1"/>
        <v>0</v>
      </c>
      <c r="O19" s="27"/>
    </row>
    <row r="20" spans="1:15" x14ac:dyDescent="0.25">
      <c r="A20" s="54" t="s">
        <v>430</v>
      </c>
      <c r="B20" s="69" t="s">
        <v>431</v>
      </c>
      <c r="C20" s="62">
        <v>2073967.7907847143</v>
      </c>
      <c r="D20" s="23">
        <v>57998.097322360292</v>
      </c>
      <c r="E20" s="23">
        <v>1386559.189935761</v>
      </c>
      <c r="F20" s="23">
        <v>629410.50352659286</v>
      </c>
      <c r="G20" s="21">
        <v>-16537.331356707789</v>
      </c>
      <c r="H20" s="23">
        <v>41746.179823573162</v>
      </c>
      <c r="I20" s="23">
        <v>-84507.14891613042</v>
      </c>
      <c r="J20" s="23">
        <v>26223.637735849476</v>
      </c>
      <c r="K20" s="21">
        <v>177382.5553157173</v>
      </c>
      <c r="L20" s="21">
        <v>115593.73205724492</v>
      </c>
      <c r="M20" s="21">
        <v>35889.332133444681</v>
      </c>
      <c r="N20" s="26">
        <f t="shared" si="1"/>
        <v>2386296.0789344134</v>
      </c>
      <c r="O20" s="27"/>
    </row>
    <row r="21" spans="1:15" x14ac:dyDescent="0.25">
      <c r="A21" s="55" t="s">
        <v>432</v>
      </c>
      <c r="B21" s="69" t="s">
        <v>433</v>
      </c>
      <c r="C21" s="62">
        <v>529604.12626928894</v>
      </c>
      <c r="D21" s="23">
        <v>2846.4265794697676</v>
      </c>
      <c r="E21" s="23">
        <v>463035.08637882909</v>
      </c>
      <c r="F21" s="23">
        <v>63722.613310989997</v>
      </c>
      <c r="G21" s="21">
        <v>2723.8193839973392</v>
      </c>
      <c r="H21" s="23">
        <v>1144.7017960058174</v>
      </c>
      <c r="I21" s="23">
        <v>719.21723463355204</v>
      </c>
      <c r="J21" s="23">
        <v>859.90035335797018</v>
      </c>
      <c r="K21" s="21">
        <v>38373.655929618209</v>
      </c>
      <c r="L21" s="21">
        <v>52725.551888736503</v>
      </c>
      <c r="M21" s="21">
        <v>8992.5044639374682</v>
      </c>
      <c r="N21" s="26">
        <f t="shared" si="1"/>
        <v>632419.65793557849</v>
      </c>
      <c r="O21" s="27"/>
    </row>
    <row r="22" spans="1:15" x14ac:dyDescent="0.25">
      <c r="A22" s="56" t="s">
        <v>434</v>
      </c>
      <c r="B22" s="65" t="s">
        <v>435</v>
      </c>
      <c r="C22" s="62">
        <v>0</v>
      </c>
      <c r="D22" s="23">
        <v>0</v>
      </c>
      <c r="E22" s="23">
        <v>0</v>
      </c>
      <c r="F22" s="23">
        <v>0</v>
      </c>
      <c r="G22" s="21">
        <v>0</v>
      </c>
      <c r="H22" s="23">
        <v>0</v>
      </c>
      <c r="I22" s="23">
        <v>0</v>
      </c>
      <c r="J22" s="23">
        <v>0</v>
      </c>
      <c r="K22" s="21">
        <v>0</v>
      </c>
      <c r="L22" s="21">
        <v>0</v>
      </c>
      <c r="M22" s="21">
        <v>0</v>
      </c>
      <c r="N22" s="26">
        <f t="shared" si="1"/>
        <v>0</v>
      </c>
      <c r="O22" s="27"/>
    </row>
    <row r="23" spans="1:15" x14ac:dyDescent="0.25">
      <c r="A23" s="56" t="s">
        <v>436</v>
      </c>
      <c r="B23" s="65" t="s">
        <v>437</v>
      </c>
      <c r="C23" s="62">
        <v>0</v>
      </c>
      <c r="D23" s="23">
        <v>0</v>
      </c>
      <c r="E23" s="23">
        <v>0</v>
      </c>
      <c r="F23" s="23">
        <v>0</v>
      </c>
      <c r="G23" s="21">
        <v>0</v>
      </c>
      <c r="H23" s="23">
        <v>0</v>
      </c>
      <c r="I23" s="23">
        <v>0</v>
      </c>
      <c r="J23" s="23">
        <v>0</v>
      </c>
      <c r="K23" s="21">
        <v>0</v>
      </c>
      <c r="L23" s="21">
        <v>0</v>
      </c>
      <c r="M23" s="21">
        <v>0</v>
      </c>
      <c r="N23" s="26">
        <f t="shared" si="1"/>
        <v>0</v>
      </c>
      <c r="O23" s="27"/>
    </row>
    <row r="24" spans="1:15" x14ac:dyDescent="0.25">
      <c r="A24" s="56" t="s">
        <v>438</v>
      </c>
      <c r="B24" s="65" t="s">
        <v>439</v>
      </c>
      <c r="C24" s="62">
        <v>0</v>
      </c>
      <c r="D24" s="23">
        <v>0</v>
      </c>
      <c r="E24" s="23">
        <v>0</v>
      </c>
      <c r="F24" s="23">
        <v>0</v>
      </c>
      <c r="G24" s="21">
        <v>0</v>
      </c>
      <c r="H24" s="23">
        <v>0</v>
      </c>
      <c r="I24" s="23">
        <v>0</v>
      </c>
      <c r="J24" s="23">
        <v>0</v>
      </c>
      <c r="K24" s="21">
        <v>0</v>
      </c>
      <c r="L24" s="21">
        <v>0</v>
      </c>
      <c r="M24" s="21">
        <v>0</v>
      </c>
      <c r="N24" s="26">
        <f t="shared" si="1"/>
        <v>0</v>
      </c>
      <c r="O24" s="27"/>
    </row>
    <row r="25" spans="1:15" x14ac:dyDescent="0.25">
      <c r="A25" s="55" t="s">
        <v>440</v>
      </c>
      <c r="B25" s="69" t="s">
        <v>441</v>
      </c>
      <c r="C25" s="62">
        <v>111974.47113001194</v>
      </c>
      <c r="D25" s="23">
        <v>3057.322564058647</v>
      </c>
      <c r="E25" s="23">
        <v>89423.023519697512</v>
      </c>
      <c r="F25" s="23">
        <v>19494.12504625578</v>
      </c>
      <c r="G25" s="21">
        <v>514.7426194696211</v>
      </c>
      <c r="H25" s="23">
        <v>395.98389320000018</v>
      </c>
      <c r="I25" s="23">
        <v>60.140274579620808</v>
      </c>
      <c r="J25" s="23">
        <v>58.618451690000128</v>
      </c>
      <c r="K25" s="21">
        <v>10507.002964067289</v>
      </c>
      <c r="L25" s="21">
        <v>0</v>
      </c>
      <c r="M25" s="21">
        <v>776.38646976476173</v>
      </c>
      <c r="N25" s="26">
        <f t="shared" si="1"/>
        <v>123772.60318331361</v>
      </c>
      <c r="O25" s="27"/>
    </row>
    <row r="26" spans="1:15" x14ac:dyDescent="0.25">
      <c r="A26" s="56" t="s">
        <v>442</v>
      </c>
      <c r="B26" s="65" t="s">
        <v>443</v>
      </c>
      <c r="C26" s="62">
        <v>0</v>
      </c>
      <c r="D26" s="23">
        <v>0</v>
      </c>
      <c r="E26" s="23">
        <v>0</v>
      </c>
      <c r="F26" s="23">
        <v>0</v>
      </c>
      <c r="G26" s="21">
        <v>0</v>
      </c>
      <c r="H26" s="23">
        <v>0</v>
      </c>
      <c r="I26" s="23">
        <v>0</v>
      </c>
      <c r="J26" s="23">
        <v>0</v>
      </c>
      <c r="K26" s="21">
        <v>0</v>
      </c>
      <c r="L26" s="21">
        <v>0</v>
      </c>
      <c r="M26" s="21">
        <v>0</v>
      </c>
      <c r="N26" s="26">
        <f t="shared" si="1"/>
        <v>0</v>
      </c>
      <c r="O26" s="27"/>
    </row>
    <row r="27" spans="1:15" x14ac:dyDescent="0.25">
      <c r="A27" s="56" t="s">
        <v>444</v>
      </c>
      <c r="B27" s="65" t="s">
        <v>445</v>
      </c>
      <c r="C27" s="62">
        <v>0</v>
      </c>
      <c r="D27" s="23">
        <v>0</v>
      </c>
      <c r="E27" s="23">
        <v>0</v>
      </c>
      <c r="F27" s="23">
        <v>0</v>
      </c>
      <c r="G27" s="21">
        <v>0</v>
      </c>
      <c r="H27" s="23">
        <v>0</v>
      </c>
      <c r="I27" s="23">
        <v>0</v>
      </c>
      <c r="J27" s="23">
        <v>0</v>
      </c>
      <c r="K27" s="21">
        <v>0</v>
      </c>
      <c r="L27" s="21">
        <v>0</v>
      </c>
      <c r="M27" s="21">
        <v>0</v>
      </c>
      <c r="N27" s="26">
        <f t="shared" si="1"/>
        <v>0</v>
      </c>
      <c r="O27" s="27"/>
    </row>
    <row r="28" spans="1:15" x14ac:dyDescent="0.25">
      <c r="A28" s="55" t="s">
        <v>446</v>
      </c>
      <c r="B28" s="69" t="s">
        <v>447</v>
      </c>
      <c r="C28" s="62">
        <v>173676.79064965274</v>
      </c>
      <c r="D28" s="23">
        <v>3321.4757294825858</v>
      </c>
      <c r="E28" s="23">
        <v>37383.812995033659</v>
      </c>
      <c r="F28" s="23">
        <v>132971.50192513649</v>
      </c>
      <c r="G28" s="21">
        <v>9018.6772253724375</v>
      </c>
      <c r="H28" s="23">
        <v>-2246.4058916595718</v>
      </c>
      <c r="I28" s="23">
        <v>32.325023922508407</v>
      </c>
      <c r="J28" s="23">
        <v>11232.758093109504</v>
      </c>
      <c r="K28" s="21">
        <v>26670.314816991609</v>
      </c>
      <c r="L28" s="21">
        <v>12838.738496587295</v>
      </c>
      <c r="M28" s="21">
        <v>19417.011913860901</v>
      </c>
      <c r="N28" s="26">
        <f t="shared" si="1"/>
        <v>241621.53310246498</v>
      </c>
      <c r="O28" s="27"/>
    </row>
    <row r="29" spans="1:15" x14ac:dyDescent="0.25">
      <c r="A29" s="56" t="s">
        <v>448</v>
      </c>
      <c r="B29" s="70" t="s">
        <v>449</v>
      </c>
      <c r="C29" s="62">
        <v>0</v>
      </c>
      <c r="D29" s="23">
        <v>0</v>
      </c>
      <c r="E29" s="23">
        <v>0</v>
      </c>
      <c r="F29" s="23">
        <v>0</v>
      </c>
      <c r="G29" s="21">
        <v>0</v>
      </c>
      <c r="H29" s="23">
        <v>0</v>
      </c>
      <c r="I29" s="23">
        <v>0</v>
      </c>
      <c r="J29" s="23">
        <v>0</v>
      </c>
      <c r="K29" s="21">
        <v>0</v>
      </c>
      <c r="L29" s="21">
        <v>0</v>
      </c>
      <c r="M29" s="21">
        <v>0</v>
      </c>
      <c r="N29" s="26">
        <f t="shared" si="1"/>
        <v>0</v>
      </c>
      <c r="O29" s="27"/>
    </row>
    <row r="30" spans="1:15" x14ac:dyDescent="0.25">
      <c r="A30" s="55" t="s">
        <v>450</v>
      </c>
      <c r="B30" s="69" t="s">
        <v>451</v>
      </c>
      <c r="C30" s="62">
        <v>1258712.4027357607</v>
      </c>
      <c r="D30" s="23">
        <v>48772.872449349292</v>
      </c>
      <c r="E30" s="23">
        <v>796717.2670422009</v>
      </c>
      <c r="F30" s="23">
        <v>413222.26324421057</v>
      </c>
      <c r="G30" s="21">
        <v>-28794.570585547186</v>
      </c>
      <c r="H30" s="23">
        <v>42451.900026026917</v>
      </c>
      <c r="I30" s="23">
        <v>-85318.831449266072</v>
      </c>
      <c r="J30" s="23">
        <v>14072.360837692004</v>
      </c>
      <c r="K30" s="21">
        <v>101831.58160504021</v>
      </c>
      <c r="L30" s="21">
        <v>50029.441671921129</v>
      </c>
      <c r="M30" s="21">
        <v>6703.4292858815506</v>
      </c>
      <c r="N30" s="26">
        <f t="shared" si="1"/>
        <v>1388482.2847130564</v>
      </c>
      <c r="O30" s="27"/>
    </row>
    <row r="31" spans="1:15" x14ac:dyDescent="0.25">
      <c r="A31" s="56" t="s">
        <v>452</v>
      </c>
      <c r="B31" s="65" t="s">
        <v>453</v>
      </c>
      <c r="C31" s="62">
        <v>0</v>
      </c>
      <c r="D31" s="23">
        <v>0</v>
      </c>
      <c r="E31" s="23">
        <v>0</v>
      </c>
      <c r="F31" s="23">
        <v>0</v>
      </c>
      <c r="G31" s="21">
        <v>0</v>
      </c>
      <c r="H31" s="23">
        <v>0</v>
      </c>
      <c r="I31" s="23">
        <v>0</v>
      </c>
      <c r="J31" s="23">
        <v>0</v>
      </c>
      <c r="K31" s="21">
        <v>0</v>
      </c>
      <c r="L31" s="21">
        <v>0</v>
      </c>
      <c r="M31" s="21">
        <v>0</v>
      </c>
      <c r="N31" s="26">
        <f t="shared" si="1"/>
        <v>0</v>
      </c>
      <c r="O31" s="27"/>
    </row>
    <row r="32" spans="1:15" x14ac:dyDescent="0.25">
      <c r="A32" s="56" t="s">
        <v>454</v>
      </c>
      <c r="B32" s="65" t="s">
        <v>455</v>
      </c>
      <c r="C32" s="62">
        <v>0</v>
      </c>
      <c r="D32" s="23">
        <v>0</v>
      </c>
      <c r="E32" s="23">
        <v>0</v>
      </c>
      <c r="F32" s="23">
        <v>0</v>
      </c>
      <c r="G32" s="21">
        <v>0</v>
      </c>
      <c r="H32" s="23">
        <v>0</v>
      </c>
      <c r="I32" s="23">
        <v>0</v>
      </c>
      <c r="J32" s="23">
        <v>0</v>
      </c>
      <c r="K32" s="21">
        <v>0</v>
      </c>
      <c r="L32" s="21">
        <v>0</v>
      </c>
      <c r="M32" s="21">
        <v>0</v>
      </c>
      <c r="N32" s="26">
        <f t="shared" si="1"/>
        <v>0</v>
      </c>
      <c r="O32" s="27"/>
    </row>
    <row r="33" spans="1:15" x14ac:dyDescent="0.25">
      <c r="A33" s="56" t="s">
        <v>456</v>
      </c>
      <c r="B33" s="65" t="s">
        <v>457</v>
      </c>
      <c r="C33" s="62">
        <v>0</v>
      </c>
      <c r="D33" s="23">
        <v>0</v>
      </c>
      <c r="E33" s="23">
        <v>0</v>
      </c>
      <c r="F33" s="23">
        <v>0</v>
      </c>
      <c r="G33" s="21">
        <v>0</v>
      </c>
      <c r="H33" s="23">
        <v>0</v>
      </c>
      <c r="I33" s="23">
        <v>0</v>
      </c>
      <c r="J33" s="23">
        <v>0</v>
      </c>
      <c r="K33" s="21">
        <v>0</v>
      </c>
      <c r="L33" s="21">
        <v>0</v>
      </c>
      <c r="M33" s="21">
        <v>0</v>
      </c>
      <c r="N33" s="26">
        <f t="shared" si="1"/>
        <v>0</v>
      </c>
      <c r="O33" s="27"/>
    </row>
    <row r="34" spans="1:15" x14ac:dyDescent="0.25">
      <c r="A34" s="56" t="s">
        <v>458</v>
      </c>
      <c r="B34" s="65" t="s">
        <v>459</v>
      </c>
      <c r="C34" s="62">
        <v>0</v>
      </c>
      <c r="D34" s="23">
        <v>0</v>
      </c>
      <c r="E34" s="23">
        <v>0</v>
      </c>
      <c r="F34" s="23">
        <v>0</v>
      </c>
      <c r="G34" s="21">
        <v>0</v>
      </c>
      <c r="H34" s="23">
        <v>0</v>
      </c>
      <c r="I34" s="23">
        <v>0</v>
      </c>
      <c r="J34" s="23">
        <v>0</v>
      </c>
      <c r="K34" s="21">
        <v>0</v>
      </c>
      <c r="L34" s="21">
        <v>0</v>
      </c>
      <c r="M34" s="21">
        <v>0</v>
      </c>
      <c r="N34" s="26">
        <f t="shared" si="1"/>
        <v>0</v>
      </c>
      <c r="O34" s="27"/>
    </row>
    <row r="35" spans="1:15" x14ac:dyDescent="0.25">
      <c r="A35" s="56" t="s">
        <v>460</v>
      </c>
      <c r="B35" s="65" t="s">
        <v>461</v>
      </c>
      <c r="C35" s="62">
        <v>0</v>
      </c>
      <c r="D35" s="23">
        <v>0</v>
      </c>
      <c r="E35" s="23">
        <v>0</v>
      </c>
      <c r="F35" s="23">
        <v>0</v>
      </c>
      <c r="G35" s="21">
        <v>0</v>
      </c>
      <c r="H35" s="23">
        <v>0</v>
      </c>
      <c r="I35" s="23">
        <v>0</v>
      </c>
      <c r="J35" s="23">
        <v>0</v>
      </c>
      <c r="K35" s="21">
        <v>0</v>
      </c>
      <c r="L35" s="21">
        <v>0</v>
      </c>
      <c r="M35" s="21">
        <v>0</v>
      </c>
      <c r="N35" s="26">
        <f t="shared" si="1"/>
        <v>0</v>
      </c>
      <c r="O35" s="27"/>
    </row>
    <row r="36" spans="1:15" x14ac:dyDescent="0.25">
      <c r="A36" s="56" t="s">
        <v>462</v>
      </c>
      <c r="B36" s="65" t="s">
        <v>463</v>
      </c>
      <c r="C36" s="62">
        <v>0</v>
      </c>
      <c r="D36" s="23">
        <v>0</v>
      </c>
      <c r="E36" s="23">
        <v>0</v>
      </c>
      <c r="F36" s="23">
        <v>0</v>
      </c>
      <c r="G36" s="21">
        <v>0</v>
      </c>
      <c r="H36" s="23">
        <v>0</v>
      </c>
      <c r="I36" s="23">
        <v>0</v>
      </c>
      <c r="J36" s="23">
        <v>0</v>
      </c>
      <c r="K36" s="21">
        <v>0</v>
      </c>
      <c r="L36" s="21">
        <v>0</v>
      </c>
      <c r="M36" s="21">
        <v>0</v>
      </c>
      <c r="N36" s="26">
        <f t="shared" si="1"/>
        <v>0</v>
      </c>
      <c r="O36" s="27"/>
    </row>
    <row r="37" spans="1:15" x14ac:dyDescent="0.25">
      <c r="A37" s="56" t="s">
        <v>464</v>
      </c>
      <c r="B37" s="65" t="s">
        <v>465</v>
      </c>
      <c r="C37" s="62">
        <v>0</v>
      </c>
      <c r="D37" s="23">
        <v>0</v>
      </c>
      <c r="E37" s="23">
        <v>0</v>
      </c>
      <c r="F37" s="23">
        <v>0</v>
      </c>
      <c r="G37" s="21">
        <v>0</v>
      </c>
      <c r="H37" s="23">
        <v>0</v>
      </c>
      <c r="I37" s="23">
        <v>0</v>
      </c>
      <c r="J37" s="23">
        <v>0</v>
      </c>
      <c r="K37" s="21">
        <v>0</v>
      </c>
      <c r="L37" s="21">
        <v>0</v>
      </c>
      <c r="M37" s="21">
        <v>0</v>
      </c>
      <c r="N37" s="26">
        <f t="shared" si="1"/>
        <v>0</v>
      </c>
      <c r="O37" s="27"/>
    </row>
    <row r="38" spans="1:15" x14ac:dyDescent="0.25">
      <c r="A38" s="56" t="s">
        <v>466</v>
      </c>
      <c r="B38" s="65" t="s">
        <v>467</v>
      </c>
      <c r="C38" s="62">
        <v>0</v>
      </c>
      <c r="D38" s="23">
        <v>0</v>
      </c>
      <c r="E38" s="23">
        <v>0</v>
      </c>
      <c r="F38" s="23">
        <v>0</v>
      </c>
      <c r="G38" s="21">
        <v>0</v>
      </c>
      <c r="H38" s="23">
        <v>0</v>
      </c>
      <c r="I38" s="23">
        <v>0</v>
      </c>
      <c r="J38" s="23">
        <v>0</v>
      </c>
      <c r="K38" s="21">
        <v>0</v>
      </c>
      <c r="L38" s="21">
        <v>0</v>
      </c>
      <c r="M38" s="21">
        <v>0</v>
      </c>
      <c r="N38" s="26">
        <f t="shared" si="1"/>
        <v>0</v>
      </c>
      <c r="O38" s="27"/>
    </row>
    <row r="39" spans="1:15" x14ac:dyDescent="0.25">
      <c r="A39" s="56" t="s">
        <v>468</v>
      </c>
      <c r="B39" s="65" t="s">
        <v>469</v>
      </c>
      <c r="C39" s="62">
        <v>0</v>
      </c>
      <c r="D39" s="23">
        <v>0</v>
      </c>
      <c r="E39" s="23">
        <v>0</v>
      </c>
      <c r="F39" s="23">
        <v>0</v>
      </c>
      <c r="G39" s="21">
        <v>0</v>
      </c>
      <c r="H39" s="23">
        <v>0</v>
      </c>
      <c r="I39" s="23">
        <v>0</v>
      </c>
      <c r="J39" s="23">
        <v>0</v>
      </c>
      <c r="K39" s="21">
        <v>0</v>
      </c>
      <c r="L39" s="21">
        <v>0</v>
      </c>
      <c r="M39" s="21">
        <v>0</v>
      </c>
      <c r="N39" s="26">
        <f t="shared" si="1"/>
        <v>0</v>
      </c>
      <c r="O39" s="27"/>
    </row>
    <row r="40" spans="1:15" x14ac:dyDescent="0.25">
      <c r="A40" s="56" t="s">
        <v>470</v>
      </c>
      <c r="B40" s="65" t="s">
        <v>471</v>
      </c>
      <c r="C40" s="62">
        <v>0</v>
      </c>
      <c r="D40" s="23">
        <v>0</v>
      </c>
      <c r="E40" s="23">
        <v>0</v>
      </c>
      <c r="F40" s="23">
        <v>0</v>
      </c>
      <c r="G40" s="21">
        <v>0</v>
      </c>
      <c r="H40" s="23">
        <v>0</v>
      </c>
      <c r="I40" s="23">
        <v>0</v>
      </c>
      <c r="J40" s="23">
        <v>0</v>
      </c>
      <c r="K40" s="21">
        <v>0</v>
      </c>
      <c r="L40" s="21">
        <v>0</v>
      </c>
      <c r="M40" s="21">
        <v>0</v>
      </c>
      <c r="N40" s="26">
        <f t="shared" si="1"/>
        <v>0</v>
      </c>
      <c r="O40" s="27"/>
    </row>
    <row r="41" spans="1:15" x14ac:dyDescent="0.25">
      <c r="A41" s="56" t="s">
        <v>472</v>
      </c>
      <c r="B41" s="65" t="s">
        <v>473</v>
      </c>
      <c r="C41" s="62">
        <v>0</v>
      </c>
      <c r="D41" s="23">
        <v>0</v>
      </c>
      <c r="E41" s="23">
        <v>0</v>
      </c>
      <c r="F41" s="23">
        <v>0</v>
      </c>
      <c r="G41" s="21">
        <v>0</v>
      </c>
      <c r="H41" s="23">
        <v>0</v>
      </c>
      <c r="I41" s="23">
        <v>0</v>
      </c>
      <c r="J41" s="23">
        <v>0</v>
      </c>
      <c r="K41" s="21">
        <v>0</v>
      </c>
      <c r="L41" s="21">
        <v>0</v>
      </c>
      <c r="M41" s="21">
        <v>0</v>
      </c>
      <c r="N41" s="26">
        <f t="shared" si="1"/>
        <v>0</v>
      </c>
      <c r="O41" s="27"/>
    </row>
    <row r="42" spans="1:15" x14ac:dyDescent="0.25">
      <c r="A42" s="56" t="s">
        <v>474</v>
      </c>
      <c r="B42" s="65" t="s">
        <v>475</v>
      </c>
      <c r="C42" s="62">
        <v>0</v>
      </c>
      <c r="D42" s="23">
        <v>0</v>
      </c>
      <c r="E42" s="23">
        <v>0</v>
      </c>
      <c r="F42" s="23">
        <v>0</v>
      </c>
      <c r="G42" s="21">
        <v>0</v>
      </c>
      <c r="H42" s="23">
        <v>0</v>
      </c>
      <c r="I42" s="23">
        <v>0</v>
      </c>
      <c r="J42" s="23">
        <v>0</v>
      </c>
      <c r="K42" s="21">
        <v>0</v>
      </c>
      <c r="L42" s="21">
        <v>0</v>
      </c>
      <c r="M42" s="21">
        <v>0</v>
      </c>
      <c r="N42" s="26">
        <f t="shared" si="1"/>
        <v>0</v>
      </c>
      <c r="O42" s="27"/>
    </row>
    <row r="43" spans="1:15" x14ac:dyDescent="0.25">
      <c r="A43" s="56" t="s">
        <v>476</v>
      </c>
      <c r="B43" s="65" t="s">
        <v>477</v>
      </c>
      <c r="C43" s="62">
        <v>0</v>
      </c>
      <c r="D43" s="23">
        <v>0</v>
      </c>
      <c r="E43" s="23">
        <v>0</v>
      </c>
      <c r="F43" s="23">
        <v>0</v>
      </c>
      <c r="G43" s="21">
        <v>0</v>
      </c>
      <c r="H43" s="23">
        <v>0</v>
      </c>
      <c r="I43" s="23">
        <v>0</v>
      </c>
      <c r="J43" s="23">
        <v>0</v>
      </c>
      <c r="K43" s="21">
        <v>0</v>
      </c>
      <c r="L43" s="21">
        <v>0</v>
      </c>
      <c r="M43" s="21">
        <v>0</v>
      </c>
      <c r="N43" s="26">
        <f t="shared" si="1"/>
        <v>0</v>
      </c>
      <c r="O43" s="27"/>
    </row>
    <row r="44" spans="1:15" x14ac:dyDescent="0.25">
      <c r="A44" s="56" t="s">
        <v>478</v>
      </c>
      <c r="B44" s="65" t="s">
        <v>479</v>
      </c>
      <c r="C44" s="62">
        <v>0</v>
      </c>
      <c r="D44" s="23">
        <v>0</v>
      </c>
      <c r="E44" s="23">
        <v>0</v>
      </c>
      <c r="F44" s="23">
        <v>0</v>
      </c>
      <c r="G44" s="21">
        <v>0</v>
      </c>
      <c r="H44" s="23">
        <v>0</v>
      </c>
      <c r="I44" s="23">
        <v>0</v>
      </c>
      <c r="J44" s="23">
        <v>0</v>
      </c>
      <c r="K44" s="21">
        <v>0</v>
      </c>
      <c r="L44" s="21">
        <v>0</v>
      </c>
      <c r="M44" s="21">
        <v>0</v>
      </c>
      <c r="N44" s="26">
        <f t="shared" si="1"/>
        <v>0</v>
      </c>
      <c r="O44" s="27"/>
    </row>
    <row r="45" spans="1:15" x14ac:dyDescent="0.25">
      <c r="A45" s="56" t="s">
        <v>480</v>
      </c>
      <c r="B45" s="65" t="s">
        <v>481</v>
      </c>
      <c r="C45" s="62">
        <v>0</v>
      </c>
      <c r="D45" s="23">
        <v>0</v>
      </c>
      <c r="E45" s="23">
        <v>0</v>
      </c>
      <c r="F45" s="23">
        <v>0</v>
      </c>
      <c r="G45" s="21">
        <v>0</v>
      </c>
      <c r="H45" s="23">
        <v>0</v>
      </c>
      <c r="I45" s="23">
        <v>0</v>
      </c>
      <c r="J45" s="23">
        <v>0</v>
      </c>
      <c r="K45" s="21">
        <v>0</v>
      </c>
      <c r="L45" s="21">
        <v>0</v>
      </c>
      <c r="M45" s="21">
        <v>0</v>
      </c>
      <c r="N45" s="26">
        <f t="shared" si="1"/>
        <v>0</v>
      </c>
      <c r="O45" s="27"/>
    </row>
    <row r="46" spans="1:15" x14ac:dyDescent="0.25">
      <c r="A46" s="56" t="s">
        <v>482</v>
      </c>
      <c r="B46" s="65" t="s">
        <v>483</v>
      </c>
      <c r="C46" s="62">
        <v>0</v>
      </c>
      <c r="D46" s="23">
        <v>0</v>
      </c>
      <c r="E46" s="23">
        <v>0</v>
      </c>
      <c r="F46" s="23">
        <v>0</v>
      </c>
      <c r="G46" s="21">
        <v>0</v>
      </c>
      <c r="H46" s="23">
        <v>0</v>
      </c>
      <c r="I46" s="23">
        <v>0</v>
      </c>
      <c r="J46" s="23">
        <v>0</v>
      </c>
      <c r="K46" s="21">
        <v>0</v>
      </c>
      <c r="L46" s="21">
        <v>0</v>
      </c>
      <c r="M46" s="21">
        <v>0</v>
      </c>
      <c r="N46" s="26">
        <f t="shared" si="1"/>
        <v>0</v>
      </c>
      <c r="O46" s="27"/>
    </row>
    <row r="47" spans="1:15" x14ac:dyDescent="0.25">
      <c r="A47" s="56" t="s">
        <v>484</v>
      </c>
      <c r="B47" s="65" t="s">
        <v>485</v>
      </c>
      <c r="C47" s="62">
        <v>0</v>
      </c>
      <c r="D47" s="23">
        <v>0</v>
      </c>
      <c r="E47" s="23">
        <v>0</v>
      </c>
      <c r="F47" s="23">
        <v>0</v>
      </c>
      <c r="G47" s="21">
        <v>0</v>
      </c>
      <c r="H47" s="23">
        <v>0</v>
      </c>
      <c r="I47" s="23">
        <v>0</v>
      </c>
      <c r="J47" s="23">
        <v>0</v>
      </c>
      <c r="K47" s="21">
        <v>0</v>
      </c>
      <c r="L47" s="21">
        <v>0</v>
      </c>
      <c r="M47" s="21">
        <v>0</v>
      </c>
      <c r="N47" s="26">
        <f t="shared" si="1"/>
        <v>0</v>
      </c>
      <c r="O47" s="27"/>
    </row>
    <row r="48" spans="1:15" x14ac:dyDescent="0.25">
      <c r="A48" s="54"/>
      <c r="B48" s="71"/>
      <c r="C48" s="62"/>
      <c r="D48" s="23"/>
      <c r="E48" s="23"/>
      <c r="F48" s="23"/>
      <c r="G48" s="21"/>
      <c r="H48" s="23"/>
      <c r="I48" s="23"/>
      <c r="J48" s="23"/>
      <c r="K48" s="21"/>
      <c r="L48" s="21"/>
      <c r="M48" s="21"/>
      <c r="N48" s="26"/>
      <c r="O48" s="27"/>
    </row>
    <row r="49" spans="1:15" x14ac:dyDescent="0.25">
      <c r="A49" s="54" t="s">
        <v>486</v>
      </c>
      <c r="B49" s="69" t="s">
        <v>487</v>
      </c>
      <c r="C49" s="62">
        <v>63777.195531418154</v>
      </c>
      <c r="D49" s="23">
        <v>0</v>
      </c>
      <c r="E49" s="23">
        <v>60379.113392638152</v>
      </c>
      <c r="F49" s="23">
        <v>3398.0821387799992</v>
      </c>
      <c r="G49" s="21">
        <v>0</v>
      </c>
      <c r="H49" s="23">
        <v>0</v>
      </c>
      <c r="I49" s="23">
        <v>0</v>
      </c>
      <c r="J49" s="23">
        <v>0</v>
      </c>
      <c r="K49" s="21">
        <v>452.74696801775337</v>
      </c>
      <c r="L49" s="21">
        <v>41799.848045886349</v>
      </c>
      <c r="M49" s="21">
        <v>1.41021595</v>
      </c>
      <c r="N49" s="26">
        <f t="shared" si="1"/>
        <v>106031.20076127227</v>
      </c>
      <c r="O49" s="27"/>
    </row>
    <row r="50" spans="1:15" x14ac:dyDescent="0.25">
      <c r="A50" s="57" t="s">
        <v>488</v>
      </c>
      <c r="B50" s="72" t="s">
        <v>489</v>
      </c>
      <c r="C50" s="62">
        <v>47660.03045609808</v>
      </c>
      <c r="D50" s="23">
        <v>0</v>
      </c>
      <c r="E50" s="23">
        <v>46971.719236288081</v>
      </c>
      <c r="F50" s="23">
        <v>688.31121980999899</v>
      </c>
      <c r="G50" s="21">
        <v>0</v>
      </c>
      <c r="H50" s="23">
        <v>0</v>
      </c>
      <c r="I50" s="23">
        <v>0</v>
      </c>
      <c r="J50" s="23">
        <v>0</v>
      </c>
      <c r="K50" s="21">
        <v>452.74696801775337</v>
      </c>
      <c r="L50" s="21">
        <v>29203.380038366315</v>
      </c>
      <c r="M50" s="21">
        <v>1.5</v>
      </c>
      <c r="N50" s="26">
        <f t="shared" si="1"/>
        <v>77317.657462482151</v>
      </c>
      <c r="O50" s="27"/>
    </row>
    <row r="51" spans="1:15" x14ac:dyDescent="0.25">
      <c r="A51" s="56" t="s">
        <v>490</v>
      </c>
      <c r="B51" s="65" t="s">
        <v>491</v>
      </c>
      <c r="C51" s="62">
        <v>0</v>
      </c>
      <c r="D51" s="23">
        <v>0</v>
      </c>
      <c r="E51" s="23">
        <v>0</v>
      </c>
      <c r="F51" s="23">
        <v>0</v>
      </c>
      <c r="G51" s="21">
        <v>0</v>
      </c>
      <c r="H51" s="23">
        <v>0</v>
      </c>
      <c r="I51" s="23">
        <v>0</v>
      </c>
      <c r="J51" s="23">
        <v>0</v>
      </c>
      <c r="K51" s="21">
        <v>0</v>
      </c>
      <c r="L51" s="21">
        <v>0</v>
      </c>
      <c r="M51" s="21">
        <v>0</v>
      </c>
      <c r="N51" s="26">
        <f t="shared" si="1"/>
        <v>0</v>
      </c>
      <c r="O51" s="27"/>
    </row>
    <row r="52" spans="1:15" x14ac:dyDescent="0.25">
      <c r="A52" s="56" t="s">
        <v>492</v>
      </c>
      <c r="B52" s="65" t="s">
        <v>493</v>
      </c>
      <c r="C52" s="62">
        <v>0</v>
      </c>
      <c r="D52" s="23">
        <v>0</v>
      </c>
      <c r="E52" s="23">
        <v>0</v>
      </c>
      <c r="F52" s="23">
        <v>0</v>
      </c>
      <c r="G52" s="21">
        <v>0</v>
      </c>
      <c r="H52" s="23">
        <v>0</v>
      </c>
      <c r="I52" s="23">
        <v>0</v>
      </c>
      <c r="J52" s="23">
        <v>0</v>
      </c>
      <c r="K52" s="21">
        <v>0</v>
      </c>
      <c r="L52" s="21">
        <v>0</v>
      </c>
      <c r="M52" s="21">
        <v>0</v>
      </c>
      <c r="N52" s="26">
        <f t="shared" si="1"/>
        <v>0</v>
      </c>
      <c r="O52" s="27"/>
    </row>
    <row r="53" spans="1:15" x14ac:dyDescent="0.25">
      <c r="A53" s="56" t="s">
        <v>494</v>
      </c>
      <c r="B53" s="65" t="s">
        <v>495</v>
      </c>
      <c r="C53" s="62">
        <v>0</v>
      </c>
      <c r="D53" s="23">
        <v>0</v>
      </c>
      <c r="E53" s="23">
        <v>0</v>
      </c>
      <c r="F53" s="23">
        <v>0</v>
      </c>
      <c r="G53" s="21">
        <v>0</v>
      </c>
      <c r="H53" s="23">
        <v>0</v>
      </c>
      <c r="I53" s="23">
        <v>0</v>
      </c>
      <c r="J53" s="23">
        <v>0</v>
      </c>
      <c r="K53" s="21">
        <v>0</v>
      </c>
      <c r="L53" s="21">
        <v>0</v>
      </c>
      <c r="M53" s="21">
        <v>0</v>
      </c>
      <c r="N53" s="26">
        <f t="shared" si="1"/>
        <v>0</v>
      </c>
      <c r="O53" s="27"/>
    </row>
    <row r="54" spans="1:15" x14ac:dyDescent="0.25">
      <c r="A54" s="56" t="s">
        <v>496</v>
      </c>
      <c r="B54" s="65" t="s">
        <v>497</v>
      </c>
      <c r="C54" s="62">
        <v>0</v>
      </c>
      <c r="D54" s="23">
        <v>0</v>
      </c>
      <c r="E54" s="23">
        <v>0</v>
      </c>
      <c r="F54" s="23">
        <v>0</v>
      </c>
      <c r="G54" s="21">
        <v>0</v>
      </c>
      <c r="H54" s="23">
        <v>0</v>
      </c>
      <c r="I54" s="23">
        <v>0</v>
      </c>
      <c r="J54" s="23">
        <v>0</v>
      </c>
      <c r="K54" s="21">
        <v>0</v>
      </c>
      <c r="L54" s="21">
        <v>0</v>
      </c>
      <c r="M54" s="21">
        <v>0</v>
      </c>
      <c r="N54" s="26">
        <f t="shared" si="1"/>
        <v>0</v>
      </c>
      <c r="O54" s="27"/>
    </row>
    <row r="55" spans="1:15" x14ac:dyDescent="0.25">
      <c r="A55" s="58"/>
      <c r="B55" s="73"/>
      <c r="C55" s="62"/>
      <c r="D55" s="23"/>
      <c r="E55" s="23"/>
      <c r="F55" s="23"/>
      <c r="G55" s="21"/>
      <c r="H55" s="23"/>
      <c r="I55" s="23"/>
      <c r="J55" s="23"/>
      <c r="K55" s="21"/>
      <c r="L55" s="21"/>
      <c r="M55" s="21"/>
      <c r="N55" s="26"/>
      <c r="O55" s="27"/>
    </row>
    <row r="56" spans="1:15" x14ac:dyDescent="0.25">
      <c r="A56" s="54" t="s">
        <v>498</v>
      </c>
      <c r="B56" s="74" t="s">
        <v>499</v>
      </c>
      <c r="C56" s="62">
        <v>16117.165075320072</v>
      </c>
      <c r="D56" s="23">
        <v>0</v>
      </c>
      <c r="E56" s="23">
        <v>13407.394156350072</v>
      </c>
      <c r="F56" s="23">
        <v>2709.7709189700004</v>
      </c>
      <c r="G56" s="21">
        <v>0</v>
      </c>
      <c r="H56" s="23">
        <v>0</v>
      </c>
      <c r="I56" s="23">
        <v>0</v>
      </c>
      <c r="J56" s="23">
        <v>0</v>
      </c>
      <c r="K56" s="21">
        <v>0</v>
      </c>
      <c r="L56" s="21">
        <v>12596.46800752003</v>
      </c>
      <c r="M56" s="21">
        <v>-8.9784050000000004E-2</v>
      </c>
      <c r="N56" s="26">
        <f t="shared" si="1"/>
        <v>28713.543298790104</v>
      </c>
      <c r="O56" s="27"/>
    </row>
    <row r="57" spans="1:15" x14ac:dyDescent="0.25">
      <c r="A57" s="59" t="s">
        <v>500</v>
      </c>
      <c r="B57" s="75" t="s">
        <v>501</v>
      </c>
      <c r="C57" s="62">
        <v>0</v>
      </c>
      <c r="D57" s="23">
        <v>0</v>
      </c>
      <c r="E57" s="23">
        <v>0</v>
      </c>
      <c r="F57" s="23">
        <v>0</v>
      </c>
      <c r="G57" s="21">
        <v>0</v>
      </c>
      <c r="H57" s="23">
        <v>0</v>
      </c>
      <c r="I57" s="23">
        <v>0</v>
      </c>
      <c r="J57" s="23">
        <v>0</v>
      </c>
      <c r="K57" s="21">
        <v>0</v>
      </c>
      <c r="L57" s="21">
        <v>0</v>
      </c>
      <c r="M57" s="21">
        <v>0</v>
      </c>
      <c r="N57" s="26">
        <f t="shared" si="1"/>
        <v>0</v>
      </c>
      <c r="O57" s="27"/>
    </row>
    <row r="58" spans="1:15" x14ac:dyDescent="0.25">
      <c r="A58" s="59" t="s">
        <v>502</v>
      </c>
      <c r="B58" s="75" t="s">
        <v>503</v>
      </c>
      <c r="C58" s="62">
        <v>0</v>
      </c>
      <c r="D58" s="23">
        <v>0</v>
      </c>
      <c r="E58" s="23">
        <v>0</v>
      </c>
      <c r="F58" s="23">
        <v>0</v>
      </c>
      <c r="G58" s="21">
        <v>0</v>
      </c>
      <c r="H58" s="23">
        <v>0</v>
      </c>
      <c r="I58" s="23">
        <v>0</v>
      </c>
      <c r="J58" s="23">
        <v>0</v>
      </c>
      <c r="K58" s="21">
        <v>0</v>
      </c>
      <c r="L58" s="21">
        <v>0</v>
      </c>
      <c r="M58" s="21">
        <v>0</v>
      </c>
      <c r="N58" s="26">
        <f t="shared" si="1"/>
        <v>0</v>
      </c>
      <c r="O58" s="27"/>
    </row>
    <row r="59" spans="1:15" x14ac:dyDescent="0.25">
      <c r="A59" s="59" t="s">
        <v>504</v>
      </c>
      <c r="B59" s="75" t="s">
        <v>505</v>
      </c>
      <c r="C59" s="62">
        <v>0</v>
      </c>
      <c r="D59" s="23">
        <v>0</v>
      </c>
      <c r="E59" s="23">
        <v>0</v>
      </c>
      <c r="F59" s="23">
        <v>0</v>
      </c>
      <c r="G59" s="21">
        <v>0</v>
      </c>
      <c r="H59" s="23">
        <v>0</v>
      </c>
      <c r="I59" s="23">
        <v>0</v>
      </c>
      <c r="J59" s="23">
        <v>0</v>
      </c>
      <c r="K59" s="21">
        <v>0</v>
      </c>
      <c r="L59" s="21">
        <v>0</v>
      </c>
      <c r="M59" s="21">
        <v>0</v>
      </c>
      <c r="N59" s="26">
        <f t="shared" si="1"/>
        <v>0</v>
      </c>
      <c r="O59" s="27"/>
    </row>
    <row r="60" spans="1:15" x14ac:dyDescent="0.25">
      <c r="A60" s="59" t="s">
        <v>506</v>
      </c>
      <c r="B60" s="75" t="s">
        <v>507</v>
      </c>
      <c r="C60" s="62">
        <v>0</v>
      </c>
      <c r="D60" s="23">
        <v>0</v>
      </c>
      <c r="E60" s="23">
        <v>0</v>
      </c>
      <c r="F60" s="23">
        <v>0</v>
      </c>
      <c r="G60" s="21">
        <v>0</v>
      </c>
      <c r="H60" s="23">
        <v>0</v>
      </c>
      <c r="I60" s="23">
        <v>0</v>
      </c>
      <c r="J60" s="23">
        <v>0</v>
      </c>
      <c r="K60" s="21">
        <v>0</v>
      </c>
      <c r="L60" s="21">
        <v>0</v>
      </c>
      <c r="M60" s="21">
        <v>0</v>
      </c>
      <c r="N60" s="26">
        <f t="shared" si="1"/>
        <v>0</v>
      </c>
      <c r="O60" s="27"/>
    </row>
    <row r="61" spans="1:15" x14ac:dyDescent="0.25">
      <c r="A61" s="59" t="s">
        <v>508</v>
      </c>
      <c r="B61" s="75" t="s">
        <v>509</v>
      </c>
      <c r="C61" s="62">
        <v>0</v>
      </c>
      <c r="D61" s="23">
        <v>0</v>
      </c>
      <c r="E61" s="23">
        <v>0</v>
      </c>
      <c r="F61" s="23">
        <v>0</v>
      </c>
      <c r="G61" s="21">
        <v>0</v>
      </c>
      <c r="H61" s="23">
        <v>0</v>
      </c>
      <c r="I61" s="23">
        <v>0</v>
      </c>
      <c r="J61" s="23">
        <v>0</v>
      </c>
      <c r="K61" s="21">
        <v>0</v>
      </c>
      <c r="L61" s="21">
        <v>0</v>
      </c>
      <c r="M61" s="21">
        <v>0</v>
      </c>
      <c r="N61" s="26">
        <f t="shared" si="1"/>
        <v>0</v>
      </c>
      <c r="O61" s="27"/>
    </row>
    <row r="62" spans="1:15" x14ac:dyDescent="0.25">
      <c r="A62" s="59" t="s">
        <v>510</v>
      </c>
      <c r="B62" s="75" t="s">
        <v>511</v>
      </c>
      <c r="C62" s="62">
        <v>0</v>
      </c>
      <c r="D62" s="23">
        <v>0</v>
      </c>
      <c r="E62" s="23">
        <v>0</v>
      </c>
      <c r="F62" s="23">
        <v>0</v>
      </c>
      <c r="G62" s="21">
        <v>0</v>
      </c>
      <c r="H62" s="23">
        <v>0</v>
      </c>
      <c r="I62" s="23">
        <v>0</v>
      </c>
      <c r="J62" s="23">
        <v>0</v>
      </c>
      <c r="K62" s="21">
        <v>0</v>
      </c>
      <c r="L62" s="21">
        <v>0</v>
      </c>
      <c r="M62" s="21">
        <v>0</v>
      </c>
      <c r="N62" s="26">
        <f t="shared" si="1"/>
        <v>0</v>
      </c>
      <c r="O62" s="27"/>
    </row>
    <row r="63" spans="1:15" x14ac:dyDescent="0.25">
      <c r="A63" s="59" t="s">
        <v>512</v>
      </c>
      <c r="B63" s="75" t="s">
        <v>513</v>
      </c>
      <c r="C63" s="62">
        <v>0</v>
      </c>
      <c r="D63" s="23">
        <v>0</v>
      </c>
      <c r="E63" s="23">
        <v>0</v>
      </c>
      <c r="F63" s="23">
        <v>0</v>
      </c>
      <c r="G63" s="21">
        <v>0</v>
      </c>
      <c r="H63" s="23">
        <v>0</v>
      </c>
      <c r="I63" s="23">
        <v>0</v>
      </c>
      <c r="J63" s="23">
        <v>0</v>
      </c>
      <c r="K63" s="21">
        <v>0</v>
      </c>
      <c r="L63" s="21">
        <v>0</v>
      </c>
      <c r="M63" s="21">
        <v>0</v>
      </c>
      <c r="N63" s="26">
        <f t="shared" si="1"/>
        <v>0</v>
      </c>
      <c r="O63" s="27"/>
    </row>
    <row r="64" spans="1:15" x14ac:dyDescent="0.25">
      <c r="A64" s="59" t="s">
        <v>514</v>
      </c>
      <c r="B64" s="75" t="s">
        <v>515</v>
      </c>
      <c r="C64" s="62">
        <v>0</v>
      </c>
      <c r="D64" s="23">
        <v>0</v>
      </c>
      <c r="E64" s="23">
        <v>0</v>
      </c>
      <c r="F64" s="23">
        <v>0</v>
      </c>
      <c r="G64" s="21">
        <v>0</v>
      </c>
      <c r="H64" s="23">
        <v>0</v>
      </c>
      <c r="I64" s="23">
        <v>0</v>
      </c>
      <c r="J64" s="23">
        <v>0</v>
      </c>
      <c r="K64" s="21">
        <v>0</v>
      </c>
      <c r="L64" s="21">
        <v>0</v>
      </c>
      <c r="M64" s="21">
        <v>0</v>
      </c>
      <c r="N64" s="26">
        <f t="shared" si="1"/>
        <v>0</v>
      </c>
      <c r="O64" s="27"/>
    </row>
    <row r="65" spans="1:15" x14ac:dyDescent="0.25">
      <c r="A65" s="59" t="s">
        <v>516</v>
      </c>
      <c r="B65" s="75" t="s">
        <v>517</v>
      </c>
      <c r="C65" s="62">
        <v>0</v>
      </c>
      <c r="D65" s="23">
        <v>0</v>
      </c>
      <c r="E65" s="23">
        <v>0</v>
      </c>
      <c r="F65" s="23">
        <v>0</v>
      </c>
      <c r="G65" s="21">
        <v>0</v>
      </c>
      <c r="H65" s="23">
        <v>0</v>
      </c>
      <c r="I65" s="23">
        <v>0</v>
      </c>
      <c r="J65" s="23">
        <v>0</v>
      </c>
      <c r="K65" s="21">
        <v>0</v>
      </c>
      <c r="L65" s="21">
        <v>0</v>
      </c>
      <c r="M65" s="21">
        <v>0</v>
      </c>
      <c r="N65" s="26">
        <f t="shared" si="1"/>
        <v>0</v>
      </c>
      <c r="O65" s="27"/>
    </row>
    <row r="66" spans="1:15" x14ac:dyDescent="0.25">
      <c r="A66" s="59" t="s">
        <v>518</v>
      </c>
      <c r="B66" s="75" t="s">
        <v>519</v>
      </c>
      <c r="C66" s="62">
        <v>0</v>
      </c>
      <c r="D66" s="23">
        <v>0</v>
      </c>
      <c r="E66" s="23">
        <v>0</v>
      </c>
      <c r="F66" s="23">
        <v>0</v>
      </c>
      <c r="G66" s="21">
        <v>0</v>
      </c>
      <c r="H66" s="23">
        <v>0</v>
      </c>
      <c r="I66" s="23">
        <v>0</v>
      </c>
      <c r="J66" s="23">
        <v>0</v>
      </c>
      <c r="K66" s="21">
        <v>0</v>
      </c>
      <c r="L66" s="21">
        <v>0</v>
      </c>
      <c r="M66" s="21">
        <v>0</v>
      </c>
      <c r="N66" s="26">
        <f t="shared" si="1"/>
        <v>0</v>
      </c>
      <c r="O66" s="27"/>
    </row>
    <row r="67" spans="1:15" x14ac:dyDescent="0.25">
      <c r="A67" s="59" t="s">
        <v>520</v>
      </c>
      <c r="B67" s="75" t="s">
        <v>521</v>
      </c>
      <c r="C67" s="62">
        <v>0</v>
      </c>
      <c r="D67" s="23">
        <v>0</v>
      </c>
      <c r="E67" s="23">
        <v>0</v>
      </c>
      <c r="F67" s="23">
        <v>0</v>
      </c>
      <c r="G67" s="21">
        <v>0</v>
      </c>
      <c r="H67" s="23">
        <v>0</v>
      </c>
      <c r="I67" s="23">
        <v>0</v>
      </c>
      <c r="J67" s="23">
        <v>0</v>
      </c>
      <c r="K67" s="21">
        <v>0</v>
      </c>
      <c r="L67" s="21">
        <v>0</v>
      </c>
      <c r="M67" s="21">
        <v>0</v>
      </c>
      <c r="N67" s="26">
        <f t="shared" si="1"/>
        <v>0</v>
      </c>
      <c r="O67" s="27"/>
    </row>
    <row r="68" spans="1:15" x14ac:dyDescent="0.25">
      <c r="A68" s="59" t="s">
        <v>522</v>
      </c>
      <c r="B68" s="75" t="s">
        <v>523</v>
      </c>
      <c r="C68" s="62">
        <v>0</v>
      </c>
      <c r="D68" s="23">
        <v>0</v>
      </c>
      <c r="E68" s="23">
        <v>0</v>
      </c>
      <c r="F68" s="23">
        <v>0</v>
      </c>
      <c r="G68" s="21">
        <v>0</v>
      </c>
      <c r="H68" s="23">
        <v>0</v>
      </c>
      <c r="I68" s="23">
        <v>0</v>
      </c>
      <c r="J68" s="23">
        <v>0</v>
      </c>
      <c r="K68" s="21">
        <v>0</v>
      </c>
      <c r="L68" s="21">
        <v>0</v>
      </c>
      <c r="M68" s="21">
        <v>0</v>
      </c>
      <c r="N68" s="26">
        <f t="shared" si="1"/>
        <v>0</v>
      </c>
      <c r="O68" s="27"/>
    </row>
    <row r="69" spans="1:15" x14ac:dyDescent="0.25">
      <c r="A69" s="59" t="s">
        <v>524</v>
      </c>
      <c r="B69" s="75" t="s">
        <v>525</v>
      </c>
      <c r="C69" s="62">
        <v>0</v>
      </c>
      <c r="D69" s="23">
        <v>0</v>
      </c>
      <c r="E69" s="23">
        <v>0</v>
      </c>
      <c r="F69" s="23">
        <v>0</v>
      </c>
      <c r="G69" s="21">
        <v>0</v>
      </c>
      <c r="H69" s="23">
        <v>0</v>
      </c>
      <c r="I69" s="23">
        <v>0</v>
      </c>
      <c r="J69" s="23">
        <v>0</v>
      </c>
      <c r="K69" s="21">
        <v>0</v>
      </c>
      <c r="L69" s="21">
        <v>0</v>
      </c>
      <c r="M69" s="21">
        <v>0</v>
      </c>
      <c r="N69" s="26">
        <f t="shared" si="1"/>
        <v>0</v>
      </c>
      <c r="O69" s="27"/>
    </row>
    <row r="70" spans="1:15" x14ac:dyDescent="0.25">
      <c r="A70" s="59" t="s">
        <v>526</v>
      </c>
      <c r="B70" s="75" t="s">
        <v>527</v>
      </c>
      <c r="C70" s="62">
        <v>0</v>
      </c>
      <c r="D70" s="23">
        <v>0</v>
      </c>
      <c r="E70" s="23">
        <v>0</v>
      </c>
      <c r="F70" s="23">
        <v>0</v>
      </c>
      <c r="G70" s="21">
        <v>0</v>
      </c>
      <c r="H70" s="23">
        <v>0</v>
      </c>
      <c r="I70" s="23">
        <v>0</v>
      </c>
      <c r="J70" s="23">
        <v>0</v>
      </c>
      <c r="K70" s="21">
        <v>0</v>
      </c>
      <c r="L70" s="21">
        <v>0</v>
      </c>
      <c r="M70" s="21">
        <v>0</v>
      </c>
      <c r="N70" s="26">
        <f t="shared" si="1"/>
        <v>0</v>
      </c>
      <c r="O70" s="27"/>
    </row>
    <row r="71" spans="1:15" x14ac:dyDescent="0.25">
      <c r="A71" s="59" t="s">
        <v>528</v>
      </c>
      <c r="B71" s="75" t="s">
        <v>529</v>
      </c>
      <c r="C71" s="62">
        <v>0</v>
      </c>
      <c r="D71" s="23">
        <v>0</v>
      </c>
      <c r="E71" s="23">
        <v>0</v>
      </c>
      <c r="F71" s="23">
        <v>0</v>
      </c>
      <c r="G71" s="21">
        <v>0</v>
      </c>
      <c r="H71" s="23">
        <v>0</v>
      </c>
      <c r="I71" s="23">
        <v>0</v>
      </c>
      <c r="J71" s="23">
        <v>0</v>
      </c>
      <c r="K71" s="21">
        <v>0</v>
      </c>
      <c r="L71" s="21">
        <v>0</v>
      </c>
      <c r="M71" s="21">
        <v>0</v>
      </c>
      <c r="N71" s="26">
        <f t="shared" si="1"/>
        <v>0</v>
      </c>
      <c r="O71" s="27"/>
    </row>
    <row r="72" spans="1:15" x14ac:dyDescent="0.25">
      <c r="A72" s="59" t="s">
        <v>530</v>
      </c>
      <c r="B72" s="75" t="s">
        <v>531</v>
      </c>
      <c r="C72" s="62">
        <v>0</v>
      </c>
      <c r="D72" s="23">
        <v>0</v>
      </c>
      <c r="E72" s="23">
        <v>0</v>
      </c>
      <c r="F72" s="23">
        <v>0</v>
      </c>
      <c r="G72" s="21">
        <v>0</v>
      </c>
      <c r="H72" s="23">
        <v>0</v>
      </c>
      <c r="I72" s="23">
        <v>0</v>
      </c>
      <c r="J72" s="23">
        <v>0</v>
      </c>
      <c r="K72" s="21">
        <v>0</v>
      </c>
      <c r="L72" s="21">
        <v>0</v>
      </c>
      <c r="M72" s="21">
        <v>0</v>
      </c>
      <c r="N72" s="26">
        <f t="shared" si="1"/>
        <v>0</v>
      </c>
      <c r="O72" s="27"/>
    </row>
    <row r="73" spans="1:15" x14ac:dyDescent="0.25">
      <c r="A73" s="59" t="s">
        <v>532</v>
      </c>
      <c r="B73" s="75" t="s">
        <v>533</v>
      </c>
      <c r="C73" s="62">
        <v>0</v>
      </c>
      <c r="D73" s="23">
        <v>0</v>
      </c>
      <c r="E73" s="23">
        <v>0</v>
      </c>
      <c r="F73" s="23">
        <v>0</v>
      </c>
      <c r="G73" s="21">
        <v>0</v>
      </c>
      <c r="H73" s="23">
        <v>0</v>
      </c>
      <c r="I73" s="23">
        <v>0</v>
      </c>
      <c r="J73" s="23">
        <v>0</v>
      </c>
      <c r="K73" s="21">
        <v>0</v>
      </c>
      <c r="L73" s="21">
        <v>0</v>
      </c>
      <c r="M73" s="21">
        <v>0</v>
      </c>
      <c r="N73" s="26">
        <f t="shared" si="1"/>
        <v>0</v>
      </c>
      <c r="O73" s="27"/>
    </row>
    <row r="74" spans="1:15" x14ac:dyDescent="0.25">
      <c r="A74" s="59" t="s">
        <v>534</v>
      </c>
      <c r="B74" s="75" t="s">
        <v>535</v>
      </c>
      <c r="C74" s="62">
        <v>0</v>
      </c>
      <c r="D74" s="23">
        <v>0</v>
      </c>
      <c r="E74" s="23">
        <v>0</v>
      </c>
      <c r="F74" s="23">
        <v>0</v>
      </c>
      <c r="G74" s="21">
        <v>0</v>
      </c>
      <c r="H74" s="23">
        <v>0</v>
      </c>
      <c r="I74" s="23">
        <v>0</v>
      </c>
      <c r="J74" s="23">
        <v>0</v>
      </c>
      <c r="K74" s="21">
        <v>0</v>
      </c>
      <c r="L74" s="21">
        <v>0</v>
      </c>
      <c r="M74" s="21">
        <v>0</v>
      </c>
      <c r="N74" s="26">
        <f t="shared" si="1"/>
        <v>0</v>
      </c>
      <c r="O74" s="27"/>
    </row>
    <row r="75" spans="1:15" x14ac:dyDescent="0.25">
      <c r="A75" s="59" t="s">
        <v>536</v>
      </c>
      <c r="B75" s="75" t="s">
        <v>537</v>
      </c>
      <c r="C75" s="62">
        <v>0</v>
      </c>
      <c r="D75" s="23">
        <v>0</v>
      </c>
      <c r="E75" s="23">
        <v>0</v>
      </c>
      <c r="F75" s="23">
        <v>0</v>
      </c>
      <c r="G75" s="21">
        <v>0</v>
      </c>
      <c r="H75" s="23">
        <v>0</v>
      </c>
      <c r="I75" s="23">
        <v>0</v>
      </c>
      <c r="J75" s="23">
        <v>0</v>
      </c>
      <c r="K75" s="21">
        <v>0</v>
      </c>
      <c r="L75" s="21">
        <v>0</v>
      </c>
      <c r="M75" s="21">
        <v>0</v>
      </c>
      <c r="N75" s="26">
        <f t="shared" ref="N75:N96" si="2">+C75+G75+K75+L75+M75</f>
        <v>0</v>
      </c>
      <c r="O75" s="27"/>
    </row>
    <row r="76" spans="1:15" x14ac:dyDescent="0.25">
      <c r="A76" s="59" t="s">
        <v>538</v>
      </c>
      <c r="B76" s="75" t="s">
        <v>539</v>
      </c>
      <c r="C76" s="62">
        <v>0</v>
      </c>
      <c r="D76" s="23">
        <v>0</v>
      </c>
      <c r="E76" s="23">
        <v>0</v>
      </c>
      <c r="F76" s="23">
        <v>0</v>
      </c>
      <c r="G76" s="21">
        <v>0</v>
      </c>
      <c r="H76" s="23">
        <v>0</v>
      </c>
      <c r="I76" s="23">
        <v>0</v>
      </c>
      <c r="J76" s="23">
        <v>0</v>
      </c>
      <c r="K76" s="21">
        <v>0</v>
      </c>
      <c r="L76" s="21">
        <v>0</v>
      </c>
      <c r="M76" s="21">
        <v>0</v>
      </c>
      <c r="N76" s="26">
        <f t="shared" si="2"/>
        <v>0</v>
      </c>
      <c r="O76" s="27"/>
    </row>
    <row r="77" spans="1:15" x14ac:dyDescent="0.25">
      <c r="A77" s="59" t="s">
        <v>540</v>
      </c>
      <c r="B77" s="75" t="s">
        <v>541</v>
      </c>
      <c r="C77" s="62">
        <v>0</v>
      </c>
      <c r="D77" s="23">
        <v>0</v>
      </c>
      <c r="E77" s="23">
        <v>0</v>
      </c>
      <c r="F77" s="23">
        <v>0</v>
      </c>
      <c r="G77" s="21">
        <v>0</v>
      </c>
      <c r="H77" s="23">
        <v>0</v>
      </c>
      <c r="I77" s="23">
        <v>0</v>
      </c>
      <c r="J77" s="23">
        <v>0</v>
      </c>
      <c r="K77" s="21">
        <v>0</v>
      </c>
      <c r="L77" s="21">
        <v>0</v>
      </c>
      <c r="M77" s="21">
        <v>0</v>
      </c>
      <c r="N77" s="26">
        <f t="shared" si="2"/>
        <v>0</v>
      </c>
      <c r="O77" s="27"/>
    </row>
    <row r="78" spans="1:15" x14ac:dyDescent="0.25">
      <c r="A78" s="59" t="s">
        <v>542</v>
      </c>
      <c r="B78" s="75" t="s">
        <v>543</v>
      </c>
      <c r="C78" s="62">
        <v>0</v>
      </c>
      <c r="D78" s="23">
        <v>0</v>
      </c>
      <c r="E78" s="23">
        <v>0</v>
      </c>
      <c r="F78" s="23">
        <v>0</v>
      </c>
      <c r="G78" s="21">
        <v>0</v>
      </c>
      <c r="H78" s="23">
        <v>0</v>
      </c>
      <c r="I78" s="23">
        <v>0</v>
      </c>
      <c r="J78" s="23">
        <v>0</v>
      </c>
      <c r="K78" s="21">
        <v>0</v>
      </c>
      <c r="L78" s="21">
        <v>0</v>
      </c>
      <c r="M78" s="21">
        <v>0</v>
      </c>
      <c r="N78" s="26">
        <f t="shared" si="2"/>
        <v>0</v>
      </c>
      <c r="O78" s="27"/>
    </row>
    <row r="79" spans="1:15" x14ac:dyDescent="0.25">
      <c r="A79" s="59" t="s">
        <v>544</v>
      </c>
      <c r="B79" s="75" t="s">
        <v>545</v>
      </c>
      <c r="C79" s="62">
        <v>0</v>
      </c>
      <c r="D79" s="23">
        <v>0</v>
      </c>
      <c r="E79" s="23">
        <v>0</v>
      </c>
      <c r="F79" s="23">
        <v>0</v>
      </c>
      <c r="G79" s="21">
        <v>0</v>
      </c>
      <c r="H79" s="23">
        <v>0</v>
      </c>
      <c r="I79" s="23">
        <v>0</v>
      </c>
      <c r="J79" s="23">
        <v>0</v>
      </c>
      <c r="K79" s="21">
        <v>0</v>
      </c>
      <c r="L79" s="21">
        <v>0</v>
      </c>
      <c r="M79" s="21">
        <v>0</v>
      </c>
      <c r="N79" s="26">
        <f t="shared" si="2"/>
        <v>0</v>
      </c>
      <c r="O79" s="27"/>
    </row>
    <row r="80" spans="1:15" x14ac:dyDescent="0.25">
      <c r="A80" s="59" t="s">
        <v>546</v>
      </c>
      <c r="B80" s="75" t="s">
        <v>547</v>
      </c>
      <c r="C80" s="62">
        <v>0</v>
      </c>
      <c r="D80" s="23">
        <v>0</v>
      </c>
      <c r="E80" s="23">
        <v>0</v>
      </c>
      <c r="F80" s="23">
        <v>0</v>
      </c>
      <c r="G80" s="21">
        <v>0</v>
      </c>
      <c r="H80" s="23">
        <v>0</v>
      </c>
      <c r="I80" s="23">
        <v>0</v>
      </c>
      <c r="J80" s="23">
        <v>0</v>
      </c>
      <c r="K80" s="21">
        <v>0</v>
      </c>
      <c r="L80" s="21">
        <v>0</v>
      </c>
      <c r="M80" s="21">
        <v>0</v>
      </c>
      <c r="N80" s="26">
        <f t="shared" si="2"/>
        <v>0</v>
      </c>
      <c r="O80" s="27"/>
    </row>
    <row r="81" spans="1:15" x14ac:dyDescent="0.25">
      <c r="A81" s="59" t="s">
        <v>548</v>
      </c>
      <c r="B81" s="75" t="s">
        <v>549</v>
      </c>
      <c r="C81" s="62">
        <v>0</v>
      </c>
      <c r="D81" s="23">
        <v>0</v>
      </c>
      <c r="E81" s="23">
        <v>0</v>
      </c>
      <c r="F81" s="23">
        <v>0</v>
      </c>
      <c r="G81" s="21">
        <v>0</v>
      </c>
      <c r="H81" s="23">
        <v>0</v>
      </c>
      <c r="I81" s="23">
        <v>0</v>
      </c>
      <c r="J81" s="23">
        <v>0</v>
      </c>
      <c r="K81" s="21">
        <v>0</v>
      </c>
      <c r="L81" s="21">
        <v>0</v>
      </c>
      <c r="M81" s="21">
        <v>0</v>
      </c>
      <c r="N81" s="26">
        <f t="shared" si="2"/>
        <v>0</v>
      </c>
      <c r="O81" s="27"/>
    </row>
    <row r="82" spans="1:15" x14ac:dyDescent="0.25">
      <c r="A82" s="59" t="s">
        <v>550</v>
      </c>
      <c r="B82" s="75" t="s">
        <v>551</v>
      </c>
      <c r="C82" s="62">
        <v>0</v>
      </c>
      <c r="D82" s="23">
        <v>0</v>
      </c>
      <c r="E82" s="23">
        <v>0</v>
      </c>
      <c r="F82" s="23">
        <v>0</v>
      </c>
      <c r="G82" s="21">
        <v>0</v>
      </c>
      <c r="H82" s="23">
        <v>0</v>
      </c>
      <c r="I82" s="23">
        <v>0</v>
      </c>
      <c r="J82" s="23">
        <v>0</v>
      </c>
      <c r="K82" s="21">
        <v>0</v>
      </c>
      <c r="L82" s="21">
        <v>0</v>
      </c>
      <c r="M82" s="21">
        <v>0</v>
      </c>
      <c r="N82" s="26">
        <f t="shared" si="2"/>
        <v>0</v>
      </c>
      <c r="O82" s="27"/>
    </row>
    <row r="83" spans="1:15" x14ac:dyDescent="0.25">
      <c r="A83" s="59" t="s">
        <v>552</v>
      </c>
      <c r="B83" s="75" t="s">
        <v>553</v>
      </c>
      <c r="C83" s="62">
        <v>0</v>
      </c>
      <c r="D83" s="23">
        <v>0</v>
      </c>
      <c r="E83" s="23">
        <v>0</v>
      </c>
      <c r="F83" s="23">
        <v>0</v>
      </c>
      <c r="G83" s="21">
        <v>0</v>
      </c>
      <c r="H83" s="23">
        <v>0</v>
      </c>
      <c r="I83" s="23">
        <v>0</v>
      </c>
      <c r="J83" s="23">
        <v>0</v>
      </c>
      <c r="K83" s="21">
        <v>0</v>
      </c>
      <c r="L83" s="21">
        <v>0</v>
      </c>
      <c r="M83" s="21">
        <v>0</v>
      </c>
      <c r="N83" s="26">
        <f t="shared" si="2"/>
        <v>0</v>
      </c>
      <c r="O83" s="27"/>
    </row>
    <row r="84" spans="1:15" x14ac:dyDescent="0.25">
      <c r="A84" s="54"/>
      <c r="B84" s="76"/>
      <c r="C84" s="62"/>
      <c r="D84" s="23"/>
      <c r="E84" s="23"/>
      <c r="F84" s="23"/>
      <c r="G84" s="21"/>
      <c r="H84" s="23"/>
      <c r="I84" s="23"/>
      <c r="J84" s="23"/>
      <c r="K84" s="21"/>
      <c r="L84" s="21"/>
      <c r="M84" s="21"/>
      <c r="N84" s="26"/>
      <c r="O84" s="27"/>
    </row>
    <row r="85" spans="1:15" x14ac:dyDescent="0.25">
      <c r="A85" s="50" t="s">
        <v>554</v>
      </c>
      <c r="B85" s="69" t="s">
        <v>555</v>
      </c>
      <c r="C85" s="62">
        <v>41477.683200000007</v>
      </c>
      <c r="D85" s="23">
        <v>0</v>
      </c>
      <c r="E85" s="23">
        <v>41477.683200000007</v>
      </c>
      <c r="F85" s="23">
        <v>0</v>
      </c>
      <c r="G85" s="21">
        <v>0</v>
      </c>
      <c r="H85" s="23">
        <v>0</v>
      </c>
      <c r="I85" s="23">
        <v>0</v>
      </c>
      <c r="J85" s="23">
        <v>0</v>
      </c>
      <c r="K85" s="21">
        <v>0</v>
      </c>
      <c r="L85" s="21">
        <v>0</v>
      </c>
      <c r="M85" s="21">
        <v>0</v>
      </c>
      <c r="N85" s="26">
        <f t="shared" si="2"/>
        <v>41477.683200000007</v>
      </c>
      <c r="O85" s="27"/>
    </row>
    <row r="86" spans="1:15" x14ac:dyDescent="0.25">
      <c r="A86" s="59" t="s">
        <v>556</v>
      </c>
      <c r="B86" s="75"/>
      <c r="C86" s="62">
        <v>0</v>
      </c>
      <c r="D86" s="23">
        <v>0</v>
      </c>
      <c r="E86" s="23">
        <v>0</v>
      </c>
      <c r="F86" s="23">
        <v>0</v>
      </c>
      <c r="G86" s="21">
        <v>0</v>
      </c>
      <c r="H86" s="23">
        <v>0</v>
      </c>
      <c r="I86" s="23">
        <v>0</v>
      </c>
      <c r="J86" s="23">
        <v>0</v>
      </c>
      <c r="K86" s="21">
        <v>0</v>
      </c>
      <c r="L86" s="21">
        <v>0</v>
      </c>
      <c r="M86" s="21">
        <v>0</v>
      </c>
      <c r="N86" s="26">
        <f t="shared" si="2"/>
        <v>0</v>
      </c>
      <c r="O86" s="27"/>
    </row>
    <row r="87" spans="1:15" x14ac:dyDescent="0.25">
      <c r="A87" s="60"/>
      <c r="B87" s="71"/>
      <c r="C87" s="62"/>
      <c r="D87" s="23"/>
      <c r="E87" s="23"/>
      <c r="F87" s="23"/>
      <c r="G87" s="21"/>
      <c r="H87" s="23"/>
      <c r="I87" s="23"/>
      <c r="J87" s="23"/>
      <c r="K87" s="21"/>
      <c r="L87" s="21"/>
      <c r="M87" s="21"/>
      <c r="N87" s="26"/>
      <c r="O87" s="27"/>
    </row>
    <row r="88" spans="1:15" x14ac:dyDescent="0.25">
      <c r="A88" s="54" t="s">
        <v>557</v>
      </c>
      <c r="B88" s="74" t="s">
        <v>558</v>
      </c>
      <c r="C88" s="62">
        <v>261765.94229436235</v>
      </c>
      <c r="D88" s="23">
        <v>10964.403849597546</v>
      </c>
      <c r="E88" s="23">
        <v>57344.143614782064</v>
      </c>
      <c r="F88" s="23">
        <v>193457.39482998272</v>
      </c>
      <c r="G88" s="21">
        <v>48518.724054144674</v>
      </c>
      <c r="H88" s="23">
        <v>25617.945075731397</v>
      </c>
      <c r="I88" s="23">
        <v>11524.881973577798</v>
      </c>
      <c r="J88" s="23">
        <v>11375.897004835479</v>
      </c>
      <c r="K88" s="21">
        <v>60860.444646710901</v>
      </c>
      <c r="L88" s="21">
        <v>247.942257909375</v>
      </c>
      <c r="M88" s="21">
        <v>1114.5150168012874</v>
      </c>
      <c r="N88" s="26">
        <f t="shared" si="2"/>
        <v>372507.56826992863</v>
      </c>
      <c r="O88" s="27"/>
    </row>
    <row r="89" spans="1:15" x14ac:dyDescent="0.25">
      <c r="A89" s="52" t="s">
        <v>559</v>
      </c>
      <c r="B89" s="66" t="s">
        <v>560</v>
      </c>
      <c r="C89" s="62">
        <v>75641.303227622207</v>
      </c>
      <c r="D89" s="23">
        <v>-524.51400000000012</v>
      </c>
      <c r="E89" s="23">
        <v>54009.575458656655</v>
      </c>
      <c r="F89" s="23">
        <v>22156.241768965556</v>
      </c>
      <c r="G89" s="21">
        <v>-1442.2584597501418</v>
      </c>
      <c r="H89" s="23">
        <v>509.66274465000032</v>
      </c>
      <c r="I89" s="23">
        <v>184.49696088985729</v>
      </c>
      <c r="J89" s="23">
        <v>-2136.4181652899997</v>
      </c>
      <c r="K89" s="21">
        <v>11344.546710681932</v>
      </c>
      <c r="L89" s="21">
        <v>0</v>
      </c>
      <c r="M89" s="21">
        <v>44.386953524785923</v>
      </c>
      <c r="N89" s="26">
        <f t="shared" si="2"/>
        <v>85587.978432078773</v>
      </c>
      <c r="O89" s="27"/>
    </row>
    <row r="90" spans="1:15" x14ac:dyDescent="0.25">
      <c r="A90" s="53" t="s">
        <v>561</v>
      </c>
      <c r="B90" s="67" t="s">
        <v>562</v>
      </c>
      <c r="C90" s="62">
        <v>0</v>
      </c>
      <c r="D90" s="23">
        <v>0</v>
      </c>
      <c r="E90" s="23">
        <v>0</v>
      </c>
      <c r="F90" s="23">
        <v>0</v>
      </c>
      <c r="G90" s="21">
        <v>0</v>
      </c>
      <c r="H90" s="23">
        <v>0</v>
      </c>
      <c r="I90" s="23">
        <v>0</v>
      </c>
      <c r="J90" s="23">
        <v>0</v>
      </c>
      <c r="K90" s="21">
        <v>0</v>
      </c>
      <c r="L90" s="21">
        <v>0</v>
      </c>
      <c r="M90" s="21">
        <v>0</v>
      </c>
      <c r="N90" s="26">
        <f t="shared" si="2"/>
        <v>0</v>
      </c>
      <c r="O90" s="27"/>
    </row>
    <row r="91" spans="1:15" x14ac:dyDescent="0.25">
      <c r="A91" s="52" t="s">
        <v>563</v>
      </c>
      <c r="B91" s="66" t="s">
        <v>564</v>
      </c>
      <c r="C91" s="62">
        <v>183941.5169312463</v>
      </c>
      <c r="D91" s="23">
        <v>11487.517849597545</v>
      </c>
      <c r="E91" s="23">
        <v>992.93475293985693</v>
      </c>
      <c r="F91" s="23">
        <v>171461.06432870886</v>
      </c>
      <c r="G91" s="21">
        <v>48699.076489854815</v>
      </c>
      <c r="H91" s="23">
        <v>23846.376307041395</v>
      </c>
      <c r="I91" s="23">
        <v>11340.385012687941</v>
      </c>
      <c r="J91" s="23">
        <v>13512.315170125479</v>
      </c>
      <c r="K91" s="21">
        <v>46579.687510964672</v>
      </c>
      <c r="L91" s="21">
        <v>0</v>
      </c>
      <c r="M91" s="21">
        <v>1046.5012423240244</v>
      </c>
      <c r="N91" s="26">
        <f t="shared" si="2"/>
        <v>280266.78217438981</v>
      </c>
      <c r="O91" s="27"/>
    </row>
    <row r="92" spans="1:15" x14ac:dyDescent="0.25">
      <c r="A92" s="53" t="s">
        <v>565</v>
      </c>
      <c r="B92" s="67" t="s">
        <v>566</v>
      </c>
      <c r="C92" s="62">
        <v>0</v>
      </c>
      <c r="D92" s="23">
        <v>0</v>
      </c>
      <c r="E92" s="23">
        <v>0</v>
      </c>
      <c r="F92" s="23">
        <v>0</v>
      </c>
      <c r="G92" s="21">
        <v>0</v>
      </c>
      <c r="H92" s="23">
        <v>0</v>
      </c>
      <c r="I92" s="23">
        <v>0</v>
      </c>
      <c r="J92" s="23">
        <v>0</v>
      </c>
      <c r="K92" s="21">
        <v>0</v>
      </c>
      <c r="L92" s="21">
        <v>0</v>
      </c>
      <c r="M92" s="21">
        <v>0</v>
      </c>
      <c r="N92" s="26">
        <f t="shared" si="2"/>
        <v>0</v>
      </c>
      <c r="O92" s="27"/>
    </row>
    <row r="93" spans="1:15" x14ac:dyDescent="0.25">
      <c r="A93" s="52" t="s">
        <v>567</v>
      </c>
      <c r="B93" s="66" t="s">
        <v>568</v>
      </c>
      <c r="C93" s="62">
        <v>6404.8654055506249</v>
      </c>
      <c r="D93" s="23">
        <v>0</v>
      </c>
      <c r="E93" s="23">
        <v>4735.6875336181247</v>
      </c>
      <c r="F93" s="23">
        <v>1669.1778719324998</v>
      </c>
      <c r="G93" s="21">
        <v>0</v>
      </c>
      <c r="H93" s="23">
        <v>0</v>
      </c>
      <c r="I93" s="23">
        <v>0</v>
      </c>
      <c r="J93" s="23">
        <v>0</v>
      </c>
      <c r="K93" s="21">
        <v>0</v>
      </c>
      <c r="L93" s="21">
        <v>247.942257909375</v>
      </c>
      <c r="M93" s="21">
        <v>0</v>
      </c>
      <c r="N93" s="26">
        <f t="shared" si="2"/>
        <v>6652.8076634600002</v>
      </c>
      <c r="O93" s="27"/>
    </row>
    <row r="94" spans="1:15" x14ac:dyDescent="0.25">
      <c r="A94" s="53" t="s">
        <v>569</v>
      </c>
      <c r="B94" s="67" t="s">
        <v>570</v>
      </c>
      <c r="C94" s="62">
        <v>0</v>
      </c>
      <c r="D94" s="23">
        <v>0</v>
      </c>
      <c r="E94" s="23">
        <v>0</v>
      </c>
      <c r="F94" s="23">
        <v>0</v>
      </c>
      <c r="G94" s="21">
        <v>0</v>
      </c>
      <c r="H94" s="23">
        <v>0</v>
      </c>
      <c r="I94" s="23">
        <v>0</v>
      </c>
      <c r="J94" s="23">
        <v>0</v>
      </c>
      <c r="K94" s="21">
        <v>0</v>
      </c>
      <c r="L94" s="21">
        <v>0</v>
      </c>
      <c r="M94" s="21">
        <v>0</v>
      </c>
      <c r="N94" s="26">
        <f t="shared" si="2"/>
        <v>0</v>
      </c>
      <c r="O94" s="27"/>
    </row>
    <row r="95" spans="1:15" x14ac:dyDescent="0.25">
      <c r="A95" s="53" t="s">
        <v>565</v>
      </c>
      <c r="B95" s="67" t="s">
        <v>571</v>
      </c>
      <c r="C95" s="62">
        <v>0</v>
      </c>
      <c r="D95" s="23">
        <v>0</v>
      </c>
      <c r="E95" s="23">
        <v>0</v>
      </c>
      <c r="F95" s="23">
        <v>0</v>
      </c>
      <c r="G95" s="21">
        <v>0</v>
      </c>
      <c r="H95" s="23">
        <v>0</v>
      </c>
      <c r="I95" s="23">
        <v>0</v>
      </c>
      <c r="J95" s="23">
        <v>0</v>
      </c>
      <c r="K95" s="21">
        <v>0</v>
      </c>
      <c r="L95" s="21">
        <v>0</v>
      </c>
      <c r="M95" s="21">
        <v>0</v>
      </c>
      <c r="N95" s="26">
        <f t="shared" si="2"/>
        <v>0</v>
      </c>
      <c r="O95" s="27"/>
    </row>
    <row r="96" spans="1:15" x14ac:dyDescent="0.25">
      <c r="A96" s="52" t="s">
        <v>572</v>
      </c>
      <c r="B96" s="66" t="s">
        <v>573</v>
      </c>
      <c r="C96" s="62">
        <v>-4221.7432700567715</v>
      </c>
      <c r="D96" s="23">
        <v>1.4000000000000004</v>
      </c>
      <c r="E96" s="23">
        <v>-2394.0541304325716</v>
      </c>
      <c r="F96" s="23">
        <v>-1829.0891396241996</v>
      </c>
      <c r="G96" s="21">
        <v>1261.9060240399997</v>
      </c>
      <c r="H96" s="23">
        <v>1261.9060240399997</v>
      </c>
      <c r="I96" s="23">
        <v>0</v>
      </c>
      <c r="J96" s="23">
        <v>0</v>
      </c>
      <c r="K96" s="21">
        <v>2936.2104250642951</v>
      </c>
      <c r="L96" s="21">
        <v>0</v>
      </c>
      <c r="M96" s="21">
        <v>23.626820952477104</v>
      </c>
      <c r="N96" s="26">
        <f t="shared" si="2"/>
        <v>1.8474111129762605E-13</v>
      </c>
      <c r="O96" s="27"/>
    </row>
    <row r="97" spans="1:14" x14ac:dyDescent="0.25">
      <c r="A97" s="61"/>
      <c r="B97" s="77"/>
      <c r="C97" s="62"/>
      <c r="D97" s="23"/>
      <c r="E97" s="23"/>
      <c r="F97" s="23"/>
      <c r="G97" s="21"/>
      <c r="H97" s="23"/>
      <c r="I97" s="23"/>
      <c r="J97" s="23"/>
      <c r="K97" s="21"/>
      <c r="L97" s="21"/>
      <c r="M97" s="21"/>
      <c r="N97" s="26"/>
    </row>
    <row r="98" spans="1:14" x14ac:dyDescent="0.25">
      <c r="A98" s="19" t="s">
        <v>389</v>
      </c>
      <c r="B98" s="20" t="s">
        <v>390</v>
      </c>
      <c r="C98" s="24">
        <v>3823171.8853915576</v>
      </c>
      <c r="D98" s="24">
        <v>362737.76362175518</v>
      </c>
      <c r="E98" s="24">
        <v>1985899.7762578346</v>
      </c>
      <c r="F98" s="24">
        <v>1471813.0236800381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f>+C98+G98+K98+L98+M98</f>
        <v>3823171.8853915576</v>
      </c>
    </row>
    <row r="99" spans="1:14" x14ac:dyDescent="0.25">
      <c r="A99" t="s">
        <v>276</v>
      </c>
    </row>
    <row r="102" spans="1:14" x14ac:dyDescent="0.25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</row>
    <row r="103" spans="1:14" x14ac:dyDescent="0.25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</row>
  </sheetData>
  <mergeCells count="4">
    <mergeCell ref="B2:N2"/>
    <mergeCell ref="B3:N3"/>
    <mergeCell ref="B4:N4"/>
    <mergeCell ref="B5:N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6">
    <tabColor theme="4" tint="0.79998168889431442"/>
  </sheetPr>
  <dimension ref="A2:O22"/>
  <sheetViews>
    <sheetView showGridLines="0" zoomScale="80" zoomScaleNormal="80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D18" sqref="D18"/>
    </sheetView>
  </sheetViews>
  <sheetFormatPr baseColWidth="10" defaultRowHeight="15" outlineLevelCol="1" x14ac:dyDescent="0.25"/>
  <cols>
    <col min="1" max="1" width="15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customWidth="1" outlineLevel="1"/>
    <col min="11" max="14" width="15.7109375" customWidth="1"/>
  </cols>
  <sheetData>
    <row r="2" spans="1:15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18.75" x14ac:dyDescent="0.3">
      <c r="B3" s="110" t="s">
        <v>267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x14ac:dyDescent="0.25">
      <c r="A6" s="29" t="s">
        <v>266</v>
      </c>
    </row>
    <row r="7" spans="1:15" ht="15.75" x14ac:dyDescent="0.25">
      <c r="A7" s="2"/>
      <c r="B7" s="3"/>
      <c r="C7" s="4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5" ht="96.75" x14ac:dyDescent="0.25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9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5" x14ac:dyDescent="0.25">
      <c r="A9" s="9" t="s">
        <v>393</v>
      </c>
      <c r="B9" s="18" t="s">
        <v>394</v>
      </c>
      <c r="C9" s="21">
        <v>108879.17038393331</v>
      </c>
      <c r="D9" s="23">
        <v>12444.540764739997</v>
      </c>
      <c r="E9" s="23">
        <v>0.33945842299003881</v>
      </c>
      <c r="F9" s="23">
        <v>96434.29016077031</v>
      </c>
      <c r="G9" s="21">
        <v>-502.95825842869613</v>
      </c>
      <c r="H9" s="23">
        <v>-408.27458587000024</v>
      </c>
      <c r="I9" s="23">
        <v>-16.961833418695676</v>
      </c>
      <c r="J9" s="23">
        <v>-77.721839140000256</v>
      </c>
      <c r="K9" s="21">
        <v>-27960.044199749926</v>
      </c>
      <c r="L9" s="21">
        <v>-957.27113143601309</v>
      </c>
      <c r="M9" s="21">
        <v>-25.600698564796588</v>
      </c>
      <c r="N9" s="26">
        <f>+C9+G9+K9+L9+M9</f>
        <v>79433.29609575386</v>
      </c>
      <c r="O9" s="27"/>
    </row>
    <row r="10" spans="1:15" x14ac:dyDescent="0.25">
      <c r="A10" s="9" t="s">
        <v>395</v>
      </c>
      <c r="B10" s="18" t="s">
        <v>396</v>
      </c>
      <c r="C10" s="21">
        <v>25286.250652393734</v>
      </c>
      <c r="D10" s="23">
        <v>139.68265384000006</v>
      </c>
      <c r="E10" s="23">
        <v>0</v>
      </c>
      <c r="F10" s="23">
        <v>25146.567998553735</v>
      </c>
      <c r="G10" s="21">
        <v>0</v>
      </c>
      <c r="H10" s="23">
        <v>0</v>
      </c>
      <c r="I10" s="23">
        <v>0</v>
      </c>
      <c r="J10" s="23">
        <v>0</v>
      </c>
      <c r="K10" s="21">
        <v>26.585135950000009</v>
      </c>
      <c r="L10" s="21">
        <v>3155.7248956234462</v>
      </c>
      <c r="M10" s="21">
        <v>-303.81871803658345</v>
      </c>
      <c r="N10" s="26">
        <f t="shared" ref="N10:N15" si="0">+C10+G10+K10+L10+M10</f>
        <v>28164.7419659306</v>
      </c>
    </row>
    <row r="11" spans="1:15" x14ac:dyDescent="0.25">
      <c r="A11" s="41" t="s">
        <v>397</v>
      </c>
      <c r="B11" s="42" t="s">
        <v>398</v>
      </c>
      <c r="C11" s="21">
        <v>20434.333509134616</v>
      </c>
      <c r="D11" s="23">
        <v>0</v>
      </c>
      <c r="E11" s="23">
        <v>0</v>
      </c>
      <c r="F11" s="23">
        <v>20434.333509134616</v>
      </c>
      <c r="G11" s="21">
        <v>0</v>
      </c>
      <c r="H11" s="23">
        <v>0</v>
      </c>
      <c r="I11" s="23">
        <v>0</v>
      </c>
      <c r="J11" s="23">
        <v>0</v>
      </c>
      <c r="K11" s="21">
        <v>0</v>
      </c>
      <c r="L11" s="21">
        <v>7730.4084567959835</v>
      </c>
      <c r="M11" s="21">
        <v>0</v>
      </c>
      <c r="N11" s="26">
        <f t="shared" si="0"/>
        <v>28164.7419659306</v>
      </c>
    </row>
    <row r="12" spans="1:15" x14ac:dyDescent="0.25">
      <c r="A12" s="41" t="s">
        <v>399</v>
      </c>
      <c r="B12" s="42" t="s">
        <v>400</v>
      </c>
      <c r="C12" s="21">
        <v>4851.9171432591193</v>
      </c>
      <c r="D12" s="23">
        <v>139.68265384000006</v>
      </c>
      <c r="E12" s="23">
        <v>0</v>
      </c>
      <c r="F12" s="23">
        <v>4712.2344894191192</v>
      </c>
      <c r="G12" s="21">
        <v>0</v>
      </c>
      <c r="H12" s="23">
        <v>0</v>
      </c>
      <c r="I12" s="23">
        <v>0</v>
      </c>
      <c r="J12" s="23">
        <v>0</v>
      </c>
      <c r="K12" s="21">
        <v>26.585135950000009</v>
      </c>
      <c r="L12" s="21">
        <v>-4574.6835611725373</v>
      </c>
      <c r="M12" s="21">
        <v>-303.81871803658345</v>
      </c>
      <c r="N12" s="26">
        <f t="shared" si="0"/>
        <v>-1.3073986337985843E-12</v>
      </c>
    </row>
    <row r="13" spans="1:15" x14ac:dyDescent="0.25">
      <c r="A13" s="9" t="s">
        <v>401</v>
      </c>
      <c r="B13" s="18" t="s">
        <v>402</v>
      </c>
      <c r="C13" s="21">
        <v>33366.941898332603</v>
      </c>
      <c r="D13" s="23">
        <v>-86.500718100000029</v>
      </c>
      <c r="E13" s="23">
        <v>0</v>
      </c>
      <c r="F13" s="23">
        <v>33453.4426164326</v>
      </c>
      <c r="G13" s="21">
        <v>0</v>
      </c>
      <c r="H13" s="23">
        <v>0</v>
      </c>
      <c r="I13" s="23">
        <v>0</v>
      </c>
      <c r="J13" s="23">
        <v>0</v>
      </c>
      <c r="K13" s="21">
        <v>-324.90527405850872</v>
      </c>
      <c r="L13" s="21">
        <v>52.00481222868639</v>
      </c>
      <c r="M13" s="21">
        <v>-484.17097255257136</v>
      </c>
      <c r="N13" s="26">
        <f t="shared" si="0"/>
        <v>32609.87046395021</v>
      </c>
    </row>
    <row r="14" spans="1:15" ht="30" x14ac:dyDescent="0.25">
      <c r="A14" s="9" t="s">
        <v>403</v>
      </c>
      <c r="B14" s="18" t="s">
        <v>404</v>
      </c>
      <c r="C14" s="21">
        <v>-78291.891268332867</v>
      </c>
      <c r="D14" s="23">
        <v>0</v>
      </c>
      <c r="E14" s="23">
        <v>0</v>
      </c>
      <c r="F14" s="23">
        <v>-78291.891268332867</v>
      </c>
      <c r="G14" s="21">
        <v>78295.586147645387</v>
      </c>
      <c r="H14" s="23">
        <v>37152.265862570028</v>
      </c>
      <c r="I14" s="23">
        <v>28645.580880035362</v>
      </c>
      <c r="J14" s="23">
        <v>12497.73940504</v>
      </c>
      <c r="K14" s="21">
        <v>25.254158350000012</v>
      </c>
      <c r="L14" s="21">
        <v>0</v>
      </c>
      <c r="M14" s="21">
        <v>-28.949037662514872</v>
      </c>
      <c r="N14" s="26">
        <f t="shared" si="0"/>
        <v>4.4728665216098307E-12</v>
      </c>
    </row>
    <row r="15" spans="1:15" x14ac:dyDescent="0.25">
      <c r="A15" s="9" t="s">
        <v>405</v>
      </c>
      <c r="B15" s="18" t="s">
        <v>406</v>
      </c>
      <c r="C15" s="21">
        <v>-74255.052413727331</v>
      </c>
      <c r="D15" s="23">
        <v>-43363.004268000004</v>
      </c>
      <c r="E15" s="23">
        <v>-3.4991643833660309</v>
      </c>
      <c r="F15" s="23">
        <v>-30888.548981343971</v>
      </c>
      <c r="G15" s="21">
        <v>29.19260902000002</v>
      </c>
      <c r="H15" s="23">
        <v>0</v>
      </c>
      <c r="I15" s="23">
        <v>29.19260902000002</v>
      </c>
      <c r="J15" s="23">
        <v>0</v>
      </c>
      <c r="K15" s="21">
        <v>-2244.7825815845745</v>
      </c>
      <c r="L15" s="21">
        <v>-3516.3106228258835</v>
      </c>
      <c r="M15" s="21">
        <v>-78.605964754018672</v>
      </c>
      <c r="N15" s="26">
        <f t="shared" si="0"/>
        <v>-80065.558973871812</v>
      </c>
    </row>
    <row r="16" spans="1:15" x14ac:dyDescent="0.25">
      <c r="A16" s="9"/>
      <c r="B16" s="18"/>
      <c r="C16" s="21"/>
      <c r="D16" s="23"/>
      <c r="E16" s="23"/>
      <c r="F16" s="23"/>
      <c r="G16" s="21"/>
      <c r="H16" s="23"/>
      <c r="I16" s="23"/>
      <c r="J16" s="23"/>
      <c r="K16" s="21"/>
      <c r="L16" s="21"/>
      <c r="M16" s="21"/>
      <c r="N16" s="26"/>
    </row>
    <row r="17" spans="1:14" x14ac:dyDescent="0.25">
      <c r="A17" s="19" t="s">
        <v>264</v>
      </c>
      <c r="B17" s="20" t="s">
        <v>265</v>
      </c>
      <c r="C17" s="24">
        <f>+C9+C10+C13+C14+C15</f>
        <v>14985.419252599444</v>
      </c>
      <c r="D17" s="24">
        <f t="shared" ref="D17:N17" si="1">+D9+D10+D13+D14+D15</f>
        <v>-30865.281567520007</v>
      </c>
      <c r="E17" s="24">
        <f t="shared" si="1"/>
        <v>-3.1597059603759918</v>
      </c>
      <c r="F17" s="24">
        <f t="shared" si="1"/>
        <v>45853.860526079814</v>
      </c>
      <c r="G17" s="24">
        <f t="shared" si="1"/>
        <v>77821.820498236688</v>
      </c>
      <c r="H17" s="24">
        <f t="shared" si="1"/>
        <v>36743.991276700028</v>
      </c>
      <c r="I17" s="24">
        <f t="shared" si="1"/>
        <v>28657.811655636666</v>
      </c>
      <c r="J17" s="24">
        <f t="shared" si="1"/>
        <v>12420.0175659</v>
      </c>
      <c r="K17" s="24">
        <f t="shared" si="1"/>
        <v>-30477.892761093011</v>
      </c>
      <c r="L17" s="24">
        <f t="shared" si="1"/>
        <v>-1265.8520464097642</v>
      </c>
      <c r="M17" s="24">
        <f t="shared" si="1"/>
        <v>-921.145391570485</v>
      </c>
      <c r="N17" s="24">
        <f t="shared" si="1"/>
        <v>60142.349551762862</v>
      </c>
    </row>
    <row r="18" spans="1:14" x14ac:dyDescent="0.25">
      <c r="A18" t="s">
        <v>276</v>
      </c>
    </row>
    <row r="21" spans="1:14" x14ac:dyDescent="0.25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x14ac:dyDescent="0.25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</sheetData>
  <mergeCells count="4">
    <mergeCell ref="B2:N2"/>
    <mergeCell ref="B3:N3"/>
    <mergeCell ref="B4:N4"/>
    <mergeCell ref="B5:N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7">
    <tabColor theme="4" tint="0.79998168889431442"/>
  </sheetPr>
  <dimension ref="A2:N12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5" sqref="E15"/>
    </sheetView>
  </sheetViews>
  <sheetFormatPr baseColWidth="10" defaultRowHeight="15" outlineLevelCol="1" x14ac:dyDescent="0.25"/>
  <cols>
    <col min="1" max="1" width="15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</cols>
  <sheetData>
    <row r="2" spans="1:14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8.75" x14ac:dyDescent="0.3">
      <c r="B3" s="110" t="s">
        <v>272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4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x14ac:dyDescent="0.25">
      <c r="A6" s="29" t="s">
        <v>271</v>
      </c>
    </row>
    <row r="7" spans="1:14" ht="15.75" x14ac:dyDescent="0.25">
      <c r="A7" s="2"/>
      <c r="B7" s="3"/>
      <c r="C7" s="4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4" ht="96.75" x14ac:dyDescent="0.25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9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4" x14ac:dyDescent="0.25">
      <c r="A9" s="9" t="s">
        <v>268</v>
      </c>
      <c r="B9" s="18" t="s">
        <v>269</v>
      </c>
      <c r="C9" s="21">
        <v>-513.77662909999992</v>
      </c>
      <c r="D9" s="23">
        <v>-20.449991000000001</v>
      </c>
      <c r="E9" s="23">
        <v>1.4742424039702773</v>
      </c>
      <c r="F9" s="23">
        <v>-494.80088050397018</v>
      </c>
      <c r="G9" s="21">
        <v>30.280695289999962</v>
      </c>
      <c r="H9" s="23">
        <v>19.681805789999974</v>
      </c>
      <c r="I9" s="23">
        <v>-4.9525499999998557E-2</v>
      </c>
      <c r="J9" s="23">
        <v>10.648414999999986</v>
      </c>
      <c r="K9" s="21">
        <v>483.49593380999994</v>
      </c>
      <c r="L9" s="21">
        <v>10.598889499999988</v>
      </c>
      <c r="M9" s="21">
        <v>-4.9525499999998557E-2</v>
      </c>
      <c r="N9" s="26">
        <f>+C9+G9+K9+L9+M9</f>
        <v>10.54936399999999</v>
      </c>
    </row>
    <row r="10" spans="1:14" x14ac:dyDescent="0.25">
      <c r="A10" s="9"/>
      <c r="B10" s="18"/>
      <c r="C10" s="21"/>
      <c r="D10" s="23"/>
      <c r="E10" s="22"/>
      <c r="F10" s="22"/>
      <c r="G10" s="21"/>
      <c r="H10" s="23"/>
      <c r="I10" s="22"/>
      <c r="J10" s="22"/>
      <c r="K10" s="21"/>
      <c r="L10" s="21"/>
      <c r="M10" s="21"/>
      <c r="N10" s="26"/>
    </row>
    <row r="11" spans="1:14" x14ac:dyDescent="0.25">
      <c r="A11" s="19" t="s">
        <v>270</v>
      </c>
      <c r="B11" s="20" t="s">
        <v>272</v>
      </c>
      <c r="C11" s="24">
        <f>+C9</f>
        <v>-513.77662909999992</v>
      </c>
      <c r="D11" s="24">
        <f t="shared" ref="D11:M11" si="0">+D9</f>
        <v>-20.449991000000001</v>
      </c>
      <c r="E11" s="24">
        <f t="shared" si="0"/>
        <v>1.4742424039702773</v>
      </c>
      <c r="F11" s="24">
        <f t="shared" ref="F11" si="1">+F9</f>
        <v>-494.80088050397018</v>
      </c>
      <c r="G11" s="24">
        <f t="shared" si="0"/>
        <v>30.280695289999962</v>
      </c>
      <c r="H11" s="24">
        <f t="shared" ref="H11:J11" si="2">+H9</f>
        <v>19.681805789999974</v>
      </c>
      <c r="I11" s="24">
        <f t="shared" si="2"/>
        <v>-4.9525499999998557E-2</v>
      </c>
      <c r="J11" s="24">
        <f t="shared" si="2"/>
        <v>10.648414999999986</v>
      </c>
      <c r="K11" s="24">
        <f t="shared" si="0"/>
        <v>483.49593380999994</v>
      </c>
      <c r="L11" s="24">
        <f t="shared" si="0"/>
        <v>10.598889499999988</v>
      </c>
      <c r="M11" s="24">
        <f t="shared" si="0"/>
        <v>-4.9525499999998557E-2</v>
      </c>
      <c r="N11" s="24">
        <f>+N9</f>
        <v>10.54936399999999</v>
      </c>
    </row>
    <row r="12" spans="1:14" x14ac:dyDescent="0.25">
      <c r="A12" t="s">
        <v>276</v>
      </c>
    </row>
  </sheetData>
  <mergeCells count="4">
    <mergeCell ref="B2:N2"/>
    <mergeCell ref="B3:N3"/>
    <mergeCell ref="B4:N4"/>
    <mergeCell ref="B5:N5"/>
  </mergeCells>
  <conditionalFormatting sqref="E10:F10">
    <cfRule type="cellIs" dxfId="5" priority="2" stopIfTrue="1" operator="lessThan">
      <formula>0</formula>
    </cfRule>
  </conditionalFormatting>
  <conditionalFormatting sqref="I10:J10">
    <cfRule type="cellIs" dxfId="4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35"/>
  <sheetViews>
    <sheetView topLeftCell="A13" zoomScale="90" zoomScaleNormal="90" workbookViewId="0">
      <selection activeCell="M24" sqref="M24"/>
    </sheetView>
  </sheetViews>
  <sheetFormatPr baseColWidth="10" defaultRowHeight="15" outlineLevelCol="1" x14ac:dyDescent="0.25"/>
  <cols>
    <col min="1" max="1" width="67.85546875" customWidth="1"/>
    <col min="2" max="2" width="14.7109375" customWidth="1"/>
    <col min="3" max="5" width="14.7109375" hidden="1" customWidth="1" outlineLevel="1"/>
    <col min="6" max="6" width="14.7109375" customWidth="1" collapsed="1"/>
    <col min="7" max="9" width="14.7109375" customWidth="1" outlineLevel="1"/>
    <col min="10" max="12" width="14.7109375" customWidth="1"/>
    <col min="13" max="13" width="17.28515625" customWidth="1"/>
  </cols>
  <sheetData>
    <row r="2" spans="1:19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9" ht="18.75" x14ac:dyDescent="0.3">
      <c r="B3" s="110" t="s">
        <v>381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9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99"/>
    </row>
    <row r="5" spans="1:19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9" x14ac:dyDescent="0.25">
      <c r="A6" s="29" t="s">
        <v>376</v>
      </c>
    </row>
    <row r="7" spans="1:19" ht="15.75" x14ac:dyDescent="0.25">
      <c r="A7" s="90"/>
      <c r="B7" s="5" t="s">
        <v>2</v>
      </c>
      <c r="C7" s="5" t="s">
        <v>3</v>
      </c>
      <c r="D7" s="5" t="s">
        <v>377</v>
      </c>
      <c r="E7" s="5" t="s">
        <v>378</v>
      </c>
      <c r="F7" s="5" t="s">
        <v>4</v>
      </c>
      <c r="G7" s="86" t="s">
        <v>382</v>
      </c>
      <c r="H7" s="86" t="s">
        <v>383</v>
      </c>
      <c r="I7" s="86" t="s">
        <v>384</v>
      </c>
      <c r="J7" s="5" t="s">
        <v>5</v>
      </c>
      <c r="K7" s="5" t="s">
        <v>6</v>
      </c>
      <c r="L7" s="5" t="s">
        <v>7</v>
      </c>
      <c r="M7" s="5" t="s">
        <v>18</v>
      </c>
    </row>
    <row r="8" spans="1:19" ht="56.25" x14ac:dyDescent="0.25">
      <c r="A8" s="48" t="s">
        <v>9</v>
      </c>
      <c r="B8" s="101" t="s">
        <v>10</v>
      </c>
      <c r="C8" s="101" t="s">
        <v>11</v>
      </c>
      <c r="D8" s="102" t="s">
        <v>407</v>
      </c>
      <c r="E8" s="102" t="s">
        <v>380</v>
      </c>
      <c r="F8" s="101" t="s">
        <v>12</v>
      </c>
      <c r="G8" s="103" t="s">
        <v>385</v>
      </c>
      <c r="H8" s="103" t="s">
        <v>386</v>
      </c>
      <c r="I8" s="103" t="s">
        <v>387</v>
      </c>
      <c r="J8" s="101" t="s">
        <v>13</v>
      </c>
      <c r="K8" s="104" t="s">
        <v>14</v>
      </c>
      <c r="L8" s="101" t="s">
        <v>15</v>
      </c>
      <c r="M8" s="100" t="s">
        <v>19</v>
      </c>
    </row>
    <row r="9" spans="1:19" x14ac:dyDescent="0.25">
      <c r="A9" s="1" t="s">
        <v>365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9" x14ac:dyDescent="0.25">
      <c r="A10" s="49" t="s">
        <v>361</v>
      </c>
      <c r="B10" s="21">
        <f>+PRODUCCIÓN!C169</f>
        <v>37903151.354852326</v>
      </c>
      <c r="C10" s="23">
        <f>+PRODUCCIÓN!D169</f>
        <v>2032763.2100906442</v>
      </c>
      <c r="D10" s="23">
        <f>+PRODUCCIÓN!E169</f>
        <v>22330858.759777594</v>
      </c>
      <c r="E10" s="23">
        <f>+PRODUCCIÓN!F169</f>
        <v>13539529.3849841</v>
      </c>
      <c r="F10" s="21">
        <f>+PRODUCCIÓN!G169</f>
        <v>3442476.6260876637</v>
      </c>
      <c r="G10" s="23">
        <f>+PRODUCCIÓN!H169</f>
        <v>1387862.5375541889</v>
      </c>
      <c r="H10" s="23">
        <f>+PRODUCCIÓN!I169</f>
        <v>765314.48684201157</v>
      </c>
      <c r="I10" s="23">
        <f>+PRODUCCIÓN!J169</f>
        <v>1289299.6016914633</v>
      </c>
      <c r="J10" s="21">
        <f>+PRODUCCIÓN!K169</f>
        <v>6068850.3711925186</v>
      </c>
      <c r="K10" s="21">
        <f>+PRODUCCIÓN!L169</f>
        <v>10106840.063733378</v>
      </c>
      <c r="L10" s="21">
        <f>+PRODUCCIÓN!M169</f>
        <v>519230.25642627542</v>
      </c>
      <c r="M10" s="26">
        <f>+PRODUCCIÓN!N169</f>
        <v>58040548.672292165</v>
      </c>
      <c r="N10" s="27"/>
      <c r="O10" s="27"/>
      <c r="P10" s="27"/>
      <c r="Q10" s="27"/>
      <c r="R10" s="27"/>
      <c r="S10" s="27"/>
    </row>
    <row r="11" spans="1:19" x14ac:dyDescent="0.25">
      <c r="A11" s="49" t="s">
        <v>362</v>
      </c>
      <c r="B11" s="21">
        <f>+'CONSUMO INTERMEDIO'!C169</f>
        <v>18852280.056022141</v>
      </c>
      <c r="C11" s="23">
        <f>+'CONSUMO INTERMEDIO'!D169</f>
        <v>708732.8891124872</v>
      </c>
      <c r="D11" s="23">
        <f>+'CONSUMO INTERMEDIO'!E169</f>
        <v>11270624.691378942</v>
      </c>
      <c r="E11" s="23">
        <f>+'CONSUMO INTERMEDIO'!F169</f>
        <v>6872922.4755307166</v>
      </c>
      <c r="F11" s="21">
        <f>+'CONSUMO INTERMEDIO'!G169</f>
        <v>1359727.8000486996</v>
      </c>
      <c r="G11" s="23">
        <f>+'CONSUMO INTERMEDIO'!H169</f>
        <v>476831.11701496562</v>
      </c>
      <c r="H11" s="23">
        <f>+'CONSUMO INTERMEDIO'!I169</f>
        <v>316779.28907215904</v>
      </c>
      <c r="I11" s="23">
        <f>+'CONSUMO INTERMEDIO'!J169</f>
        <v>566117.39396157477</v>
      </c>
      <c r="J11" s="21">
        <f>+'CONSUMO INTERMEDIO'!K169</f>
        <v>1186663.6323356524</v>
      </c>
      <c r="K11" s="21">
        <f>+'CONSUMO INTERMEDIO'!L169</f>
        <v>2967084.2838234324</v>
      </c>
      <c r="L11" s="21">
        <f>+'CONSUMO INTERMEDIO'!M169</f>
        <v>284564.90721073799</v>
      </c>
      <c r="M11" s="26">
        <f>+'CONSUMO INTERMEDIO'!N169</f>
        <v>24650320.67944067</v>
      </c>
      <c r="N11" s="27"/>
      <c r="O11" s="27"/>
      <c r="P11" s="27"/>
      <c r="Q11" s="27"/>
      <c r="R11" s="27"/>
      <c r="S11" s="27"/>
    </row>
    <row r="12" spans="1:19" x14ac:dyDescent="0.25">
      <c r="A12" s="49" t="s">
        <v>363</v>
      </c>
      <c r="B12" s="21">
        <f>+'VALOR AGREGADO'!C169</f>
        <v>19050871.298830189</v>
      </c>
      <c r="C12" s="23">
        <f>+'VALOR AGREGADO'!D169</f>
        <v>1324030.320978157</v>
      </c>
      <c r="D12" s="23">
        <f>+'VALOR AGREGADO'!E169</f>
        <v>11060234.068398641</v>
      </c>
      <c r="E12" s="23">
        <f>+'VALOR AGREGADO'!F169</f>
        <v>6666606.9094533836</v>
      </c>
      <c r="F12" s="21">
        <f>+'VALOR AGREGADO'!G169</f>
        <v>2082748.8260389636</v>
      </c>
      <c r="G12" s="23">
        <f>+'VALOR AGREGADO'!H169</f>
        <v>911031.42053922324</v>
      </c>
      <c r="H12" s="23">
        <f>+'VALOR AGREGADO'!I169</f>
        <v>448535.19776985259</v>
      </c>
      <c r="I12" s="23">
        <f>+'VALOR AGREGADO'!J169</f>
        <v>723182.2077298885</v>
      </c>
      <c r="J12" s="21">
        <f>+'VALOR AGREGADO'!K169</f>
        <v>4882186.7388568651</v>
      </c>
      <c r="K12" s="21">
        <f>+'VALOR AGREGADO'!L169</f>
        <v>7139755.7799099488</v>
      </c>
      <c r="L12" s="21">
        <f>+'VALOR AGREGADO'!M169</f>
        <v>234665.34921553743</v>
      </c>
      <c r="M12" s="26">
        <f>+'VALOR AGREGADO'!N169</f>
        <v>33390227.992851503</v>
      </c>
      <c r="N12" s="27"/>
      <c r="O12" s="27"/>
    </row>
    <row r="13" spans="1:19" x14ac:dyDescent="0.25">
      <c r="A13" s="49" t="s">
        <v>364</v>
      </c>
      <c r="B13" s="21">
        <f>+REMUNERACIONES!C169</f>
        <v>8896213.2975867055</v>
      </c>
      <c r="C13" s="23">
        <f>+REMUNERACIONES!D169</f>
        <v>627041.23327397171</v>
      </c>
      <c r="D13" s="23">
        <f>+REMUNERACIONES!E169</f>
        <v>5091445.9516188856</v>
      </c>
      <c r="E13" s="23">
        <f>+REMUNERACIONES!F169</f>
        <v>3177726.1126938481</v>
      </c>
      <c r="F13" s="21">
        <f>+REMUNERACIONES!G169</f>
        <v>936529.15328427055</v>
      </c>
      <c r="G13" s="23">
        <f>+REMUNERACIONES!H169</f>
        <v>486851.93181578326</v>
      </c>
      <c r="H13" s="23">
        <f>+REMUNERACIONES!I169</f>
        <v>191722.43396793248</v>
      </c>
      <c r="I13" s="23">
        <f>+REMUNERACIONES!J169</f>
        <v>257954.78750055499</v>
      </c>
      <c r="J13" s="21">
        <f>+REMUNERACIONES!K169</f>
        <v>4715586.8524937676</v>
      </c>
      <c r="K13" s="21">
        <f>+REMUNERACIONES!L169</f>
        <v>1504406.2920215484</v>
      </c>
      <c r="L13" s="21">
        <f>+REMUNERACIONES!M169</f>
        <v>151102.23919831362</v>
      </c>
      <c r="M13" s="26">
        <f>+REMUNERACIONES!N169</f>
        <v>16203837.834584605</v>
      </c>
      <c r="N13" s="27"/>
      <c r="O13" s="27"/>
    </row>
    <row r="14" spans="1:19" x14ac:dyDescent="0.25">
      <c r="A14" s="49" t="s">
        <v>366</v>
      </c>
      <c r="B14" s="21">
        <f>+'SUELDOS Y SALARIOS'!C169</f>
        <v>7365156.2996613625</v>
      </c>
      <c r="C14" s="23">
        <f>+'SUELDOS Y SALARIOS'!D169</f>
        <v>481145.48620303848</v>
      </c>
      <c r="D14" s="23">
        <f>+'SUELDOS Y SALARIOS'!E169</f>
        <v>4221688.4990256159</v>
      </c>
      <c r="E14" s="23">
        <f>+'SUELDOS Y SALARIOS'!F169</f>
        <v>2647070.7465718645</v>
      </c>
      <c r="F14" s="21">
        <f>+'SUELDOS Y SALARIOS'!G169</f>
        <v>739262.51862344064</v>
      </c>
      <c r="G14" s="23">
        <f>+'SUELDOS Y SALARIOS'!H169</f>
        <v>366837.06614599004</v>
      </c>
      <c r="H14" s="23">
        <f>+'SUELDOS Y SALARIOS'!I169</f>
        <v>159381.72094227999</v>
      </c>
      <c r="I14" s="23">
        <f>+'SUELDOS Y SALARIOS'!J169</f>
        <v>213043.73153517055</v>
      </c>
      <c r="J14" s="21">
        <f>+'SUELDOS Y SALARIOS'!K169</f>
        <v>3921888.386378814</v>
      </c>
      <c r="K14" s="21">
        <f>+'SUELDOS Y SALARIOS'!L169</f>
        <v>1435379.4088382544</v>
      </c>
      <c r="L14" s="21">
        <f>+'SUELDOS Y SALARIOS'!M169</f>
        <v>123315.05068731392</v>
      </c>
      <c r="M14" s="26">
        <f>+'SUELDOS Y SALARIOS'!N169</f>
        <v>13585001.664189186</v>
      </c>
      <c r="N14" s="27"/>
      <c r="O14" s="27"/>
    </row>
    <row r="15" spans="1:19" x14ac:dyDescent="0.25">
      <c r="A15" s="49" t="s">
        <v>367</v>
      </c>
      <c r="B15" s="21">
        <f>+'CONT. SOCIALES EFECTIVAS'!C169</f>
        <v>1428238.8892234552</v>
      </c>
      <c r="C15" s="23">
        <f>+'CONT. SOCIALES EFECTIVAS'!D169</f>
        <v>135285.25814717761</v>
      </c>
      <c r="D15" s="23">
        <f>+'CONT. SOCIALES EFECTIVAS'!E169</f>
        <v>785681.73751108465</v>
      </c>
      <c r="E15" s="23">
        <f>+'CONT. SOCIALES EFECTIVAS'!F169</f>
        <v>506338.50923706859</v>
      </c>
      <c r="F15" s="21">
        <f>+'CONT. SOCIALES EFECTIVAS'!G169</f>
        <v>189545.39816968783</v>
      </c>
      <c r="G15" s="23">
        <f>+'CONT. SOCIALES EFECTIVAS'!H169</f>
        <v>118597.31678450138</v>
      </c>
      <c r="H15" s="23">
        <f>+'CONT. SOCIALES EFECTIVAS'!I169</f>
        <v>30339.380617854666</v>
      </c>
      <c r="I15" s="23">
        <f>+'CONT. SOCIALES EFECTIVAS'!J169</f>
        <v>40608.700767331793</v>
      </c>
      <c r="J15" s="21">
        <f>+'CONT. SOCIALES EFECTIVAS'!K169</f>
        <v>740251.5181167539</v>
      </c>
      <c r="K15" s="21">
        <f>+'CONT. SOCIALES EFECTIVAS'!L169</f>
        <v>67783.860805909702</v>
      </c>
      <c r="L15" s="21">
        <f>+'CONT. SOCIALES EFECTIVAS'!M169</f>
        <v>21012.709747582689</v>
      </c>
      <c r="M15" s="26">
        <f>+'CONT. SOCIALES EFECTIVAS'!N169</f>
        <v>2446832.3760633892</v>
      </c>
      <c r="N15" s="27"/>
      <c r="O15" s="27"/>
    </row>
    <row r="16" spans="1:19" x14ac:dyDescent="0.25">
      <c r="A16" s="49" t="s">
        <v>368</v>
      </c>
      <c r="B16" s="21">
        <f>+'CONT. SOCIALES IMPUTADAS'!C169</f>
        <v>102818.10870188924</v>
      </c>
      <c r="C16" s="23">
        <f>+'CONT. SOCIALES IMPUTADAS'!D169</f>
        <v>10610.488923755765</v>
      </c>
      <c r="D16" s="23">
        <f>+'CONT. SOCIALES IMPUTADAS'!E169</f>
        <v>67890.76289321878</v>
      </c>
      <c r="E16" s="23">
        <f>+'CONT. SOCIALES IMPUTADAS'!F169</f>
        <v>24316.85688491464</v>
      </c>
      <c r="F16" s="21">
        <f>+'CONT. SOCIALES IMPUTADAS'!G169</f>
        <v>7721.2364911422483</v>
      </c>
      <c r="G16" s="23">
        <f>+'CONT. SOCIALES IMPUTADAS'!H169</f>
        <v>1417.5488852917999</v>
      </c>
      <c r="H16" s="23">
        <f>+'CONT. SOCIALES IMPUTADAS'!I169</f>
        <v>2001.3324077978291</v>
      </c>
      <c r="I16" s="23">
        <f>+'CONT. SOCIALES IMPUTADAS'!J169</f>
        <v>4302.3551980526199</v>
      </c>
      <c r="J16" s="21">
        <f>+'CONT. SOCIALES IMPUTADAS'!K169</f>
        <v>53446.947998198899</v>
      </c>
      <c r="K16" s="21">
        <f>+'CONT. SOCIALES IMPUTADAS'!L169</f>
        <v>1243.0223773840476</v>
      </c>
      <c r="L16" s="21">
        <f>+'CONT. SOCIALES IMPUTADAS'!M169</f>
        <v>6774.4787634169943</v>
      </c>
      <c r="M16" s="26">
        <f>+'CONT. SOCIALES IMPUTADAS'!N169</f>
        <v>172003.79433203142</v>
      </c>
      <c r="N16" s="27"/>
      <c r="O16" s="27"/>
    </row>
    <row r="17" spans="1:15" x14ac:dyDescent="0.25">
      <c r="A17" s="49" t="s">
        <v>369</v>
      </c>
      <c r="B17" s="21">
        <f>+'OTROS IMPUESTOS'!C169</f>
        <v>746094.92124803865</v>
      </c>
      <c r="C17" s="23">
        <f>+'OTROS IMPUESTOS'!D169</f>
        <v>64036.751384601084</v>
      </c>
      <c r="D17" s="23">
        <f>+'OTROS IMPUESTOS'!E169</f>
        <v>444948.80335587886</v>
      </c>
      <c r="E17" s="23">
        <f>+'OTROS IMPUESTOS'!F169</f>
        <v>237109.36650755879</v>
      </c>
      <c r="F17" s="21">
        <f>+'OTROS IMPUESTOS'!G169</f>
        <v>63260.440159688798</v>
      </c>
      <c r="G17" s="23">
        <f>+'OTROS IMPUESTOS'!H169</f>
        <v>32436.711214291732</v>
      </c>
      <c r="H17" s="23">
        <f>+'OTROS IMPUESTOS'!I169</f>
        <v>11607.141964972041</v>
      </c>
      <c r="I17" s="23">
        <f>+'OTROS IMPUESTOS'!J169</f>
        <v>19216.586980425021</v>
      </c>
      <c r="J17" s="21">
        <f>+'OTROS IMPUESTOS'!K169</f>
        <v>36121.107458178631</v>
      </c>
      <c r="K17" s="21">
        <f>+'OTROS IMPUESTOS'!L169</f>
        <v>163867.43352394897</v>
      </c>
      <c r="L17" s="21">
        <f>+'OTROS IMPUESTOS'!M169</f>
        <v>10983.648432030213</v>
      </c>
      <c r="M17" s="26">
        <f>+'OTROS IMPUESTOS'!N169</f>
        <v>1020327.5508218852</v>
      </c>
      <c r="N17" s="27"/>
      <c r="O17" s="27"/>
    </row>
    <row r="18" spans="1:15" x14ac:dyDescent="0.25">
      <c r="A18" s="49" t="s">
        <v>370</v>
      </c>
      <c r="B18" s="21">
        <f>+'EXCEDENTE- INGRESO MIXTO BRUTO'!C169</f>
        <v>9408563.0799954385</v>
      </c>
      <c r="C18" s="23">
        <f>+'EXCEDENTE- INGRESO MIXTO BRUTO'!D169</f>
        <v>632952.33631958393</v>
      </c>
      <c r="D18" s="23">
        <f>+'EXCEDENTE- INGRESO MIXTO BRUTO'!E169</f>
        <v>5523839.3134238767</v>
      </c>
      <c r="E18" s="23">
        <f>+'EXCEDENTE- INGRESO MIXTO BRUTO'!F169</f>
        <v>3283002.4345030384</v>
      </c>
      <c r="F18" s="21">
        <f>+'EXCEDENTE- INGRESO MIXTO BRUTO'!G169</f>
        <v>1082959.2325950041</v>
      </c>
      <c r="G18" s="23">
        <f>+'EXCEDENTE- INGRESO MIXTO BRUTO'!H169</f>
        <v>391742.77750914823</v>
      </c>
      <c r="H18" s="23">
        <f>+'EXCEDENTE- INGRESO MIXTO BRUTO'!I169</f>
        <v>245205.62183694803</v>
      </c>
      <c r="I18" s="23">
        <f>+'EXCEDENTE- INGRESO MIXTO BRUTO'!J169</f>
        <v>446010.83324890857</v>
      </c>
      <c r="J18" s="21">
        <f>+'EXCEDENTE- INGRESO MIXTO BRUTO'!K169</f>
        <v>130478.77890491988</v>
      </c>
      <c r="K18" s="21">
        <f>+'EXCEDENTE- INGRESO MIXTO BRUTO'!L169+'EXCEDENTE- INGRESO MIXTO BRUTO'!M169</f>
        <v>5471482.0543644493</v>
      </c>
      <c r="L18" s="21">
        <f>+'EXCEDENTE- INGRESO MIXTO BRUTO'!N169</f>
        <v>72579.461585193611</v>
      </c>
      <c r="M18" s="26">
        <f>+'EXCEDENTE- INGRESO MIXTO BRUTO'!O169</f>
        <v>16166062.607445005</v>
      </c>
      <c r="N18" s="27"/>
      <c r="O18" s="27"/>
    </row>
    <row r="19" spans="1:15" ht="17.25" customHeight="1" x14ac:dyDescent="0.25">
      <c r="A19" s="49" t="s">
        <v>371</v>
      </c>
      <c r="B19" s="21">
        <f>+'FORMACIÓN BRUTA CAPITAL'!C98</f>
        <v>3823171.8853915576</v>
      </c>
      <c r="C19" s="23">
        <f>+'FORMACIÓN BRUTA CAPITAL'!D98</f>
        <v>362737.76362175518</v>
      </c>
      <c r="D19" s="22">
        <f>+'FORMACIÓN BRUTA CAPITAL'!E98</f>
        <v>1985899.7762578346</v>
      </c>
      <c r="E19" s="22">
        <f>+'FORMACIÓN BRUTA CAPITAL'!F98</f>
        <v>1471813.0236800381</v>
      </c>
      <c r="F19" s="21">
        <f>+'FORMACIÓN BRUTA CAPITAL'!G98</f>
        <v>0</v>
      </c>
      <c r="G19" s="23">
        <f>+'FORMACIÓN BRUTA CAPITAL'!H98</f>
        <v>0</v>
      </c>
      <c r="H19" s="22">
        <f>+'FORMACIÓN BRUTA CAPITAL'!I98</f>
        <v>0</v>
      </c>
      <c r="I19" s="22">
        <f>+'FORMACIÓN BRUTA CAPITAL'!J98</f>
        <v>0</v>
      </c>
      <c r="J19" s="21">
        <f>+'FORMACIÓN BRUTA CAPITAL'!K98</f>
        <v>0</v>
      </c>
      <c r="K19" s="21">
        <f>+'FORMACIÓN BRUTA CAPITAL'!L98</f>
        <v>0</v>
      </c>
      <c r="L19" s="21">
        <f>+'FORMACIÓN BRUTA CAPITAL'!M98</f>
        <v>0</v>
      </c>
      <c r="M19" s="26">
        <f>+'FORMACIÓN BRUTA CAPITAL'!N98</f>
        <v>3823171.8853915576</v>
      </c>
      <c r="N19" s="27"/>
      <c r="O19" s="27"/>
    </row>
    <row r="20" spans="1:15" x14ac:dyDescent="0.25">
      <c r="A20" s="49" t="s">
        <v>372</v>
      </c>
      <c r="B20" s="21">
        <f>+'VARIACIÓN EXISTENCIAS'!C17</f>
        <v>14985.419252599444</v>
      </c>
      <c r="C20" s="23">
        <f>+'VARIACIÓN EXISTENCIAS'!D17</f>
        <v>-30865.281567520007</v>
      </c>
      <c r="D20" s="23">
        <f>+'VARIACIÓN EXISTENCIAS'!E17</f>
        <v>-3.1597059603759918</v>
      </c>
      <c r="E20" s="23">
        <f>+'VARIACIÓN EXISTENCIAS'!F17</f>
        <v>45853.860526079814</v>
      </c>
      <c r="F20" s="21">
        <f>+'VARIACIÓN EXISTENCIAS'!G17</f>
        <v>77821.820498236688</v>
      </c>
      <c r="G20" s="23">
        <f>+'VARIACIÓN EXISTENCIAS'!H17</f>
        <v>36743.991276700028</v>
      </c>
      <c r="H20" s="23">
        <f>+'VARIACIÓN EXISTENCIAS'!I17</f>
        <v>28657.811655636666</v>
      </c>
      <c r="I20" s="23">
        <f>+'VARIACIÓN EXISTENCIAS'!J17</f>
        <v>12420.0175659</v>
      </c>
      <c r="J20" s="21">
        <f>+'VARIACIÓN EXISTENCIAS'!K17</f>
        <v>-30477.892761093011</v>
      </c>
      <c r="K20" s="21">
        <f>+'VARIACIÓN EXISTENCIAS'!L17</f>
        <v>-1265.8520464097642</v>
      </c>
      <c r="L20" s="21">
        <f>+'VARIACIÓN EXISTENCIAS'!M17</f>
        <v>-921.145391570485</v>
      </c>
      <c r="M20" s="26">
        <f>+'VARIACIÓN EXISTENCIAS'!N17</f>
        <v>60142.349551762862</v>
      </c>
      <c r="N20" s="27"/>
      <c r="O20" s="27"/>
    </row>
    <row r="21" spans="1:15" x14ac:dyDescent="0.25">
      <c r="A21" s="78" t="s">
        <v>373</v>
      </c>
      <c r="B21" s="79">
        <f>+'OBJETOS VALIOSOS'!C11</f>
        <v>-513.77662909999992</v>
      </c>
      <c r="C21" s="80">
        <f>+'OBJETOS VALIOSOS'!D11</f>
        <v>-20.449991000000001</v>
      </c>
      <c r="D21" s="80">
        <f>+'OBJETOS VALIOSOS'!E11</f>
        <v>1.4742424039702773</v>
      </c>
      <c r="E21" s="80">
        <f>+'OBJETOS VALIOSOS'!F11</f>
        <v>-494.80088050397018</v>
      </c>
      <c r="F21" s="79">
        <f>+'OBJETOS VALIOSOS'!G11</f>
        <v>30.280695289999962</v>
      </c>
      <c r="G21" s="80">
        <f>+'OBJETOS VALIOSOS'!H11</f>
        <v>19.681805789999974</v>
      </c>
      <c r="H21" s="80">
        <f>+'OBJETOS VALIOSOS'!I11</f>
        <v>-4.9525499999998557E-2</v>
      </c>
      <c r="I21" s="80">
        <f>+'OBJETOS VALIOSOS'!J11</f>
        <v>10.648414999999986</v>
      </c>
      <c r="J21" s="79">
        <f>+'OBJETOS VALIOSOS'!K11</f>
        <v>483.49593380999994</v>
      </c>
      <c r="K21" s="79">
        <f>+'OBJETOS VALIOSOS'!L11</f>
        <v>10.598889499999988</v>
      </c>
      <c r="L21" s="79">
        <f>+'OBJETOS VALIOSOS'!M11</f>
        <v>-4.9525499999998557E-2</v>
      </c>
      <c r="M21" s="81">
        <f>+'OBJETOS VALIOSOS'!N11</f>
        <v>10.54936399999999</v>
      </c>
      <c r="N21" s="27"/>
      <c r="O21" s="27"/>
    </row>
    <row r="23" spans="1:15" x14ac:dyDescent="0.25">
      <c r="A23" s="1" t="s">
        <v>388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5" x14ac:dyDescent="0.25">
      <c r="A24" s="49" t="s">
        <v>361</v>
      </c>
      <c r="B24" s="92">
        <f t="shared" ref="B24:M24" si="0">+B10/$M10</f>
        <v>0.65304605524769643</v>
      </c>
      <c r="C24" s="93">
        <f t="shared" si="0"/>
        <v>3.5023156337959639E-2</v>
      </c>
      <c r="D24" s="93">
        <f t="shared" si="0"/>
        <v>0.38474582461068407</v>
      </c>
      <c r="E24" s="93">
        <f t="shared" si="0"/>
        <v>0.23327707429905298</v>
      </c>
      <c r="F24" s="92">
        <f t="shared" si="0"/>
        <v>5.9311579660015504E-2</v>
      </c>
      <c r="G24" s="93">
        <f t="shared" si="0"/>
        <v>2.3911947238650713E-2</v>
      </c>
      <c r="H24" s="93">
        <f t="shared" si="0"/>
        <v>1.3185858927060128E-2</v>
      </c>
      <c r="I24" s="93">
        <f t="shared" si="0"/>
        <v>2.2213773494304659E-2</v>
      </c>
      <c r="J24" s="92">
        <f t="shared" si="0"/>
        <v>0.10456225018578627</v>
      </c>
      <c r="K24" s="92">
        <f t="shared" si="0"/>
        <v>0.17413412338326598</v>
      </c>
      <c r="L24" s="92">
        <f t="shared" si="0"/>
        <v>8.9459915232357103E-3</v>
      </c>
      <c r="M24" s="109">
        <f t="shared" si="0"/>
        <v>1</v>
      </c>
    </row>
    <row r="25" spans="1:15" x14ac:dyDescent="0.25">
      <c r="A25" s="49" t="s">
        <v>362</v>
      </c>
      <c r="B25" s="92">
        <f t="shared" ref="B25:M25" si="1">+B11/$M11</f>
        <v>0.76478843018645515</v>
      </c>
      <c r="C25" s="93">
        <f t="shared" si="1"/>
        <v>2.8751467306613911E-2</v>
      </c>
      <c r="D25" s="93">
        <f t="shared" si="1"/>
        <v>0.45722020569002508</v>
      </c>
      <c r="E25" s="93">
        <f t="shared" si="1"/>
        <v>0.2788167571898163</v>
      </c>
      <c r="F25" s="92">
        <f t="shared" si="1"/>
        <v>5.5160653596801508E-2</v>
      </c>
      <c r="G25" s="93">
        <f t="shared" si="1"/>
        <v>1.9343809892609691E-2</v>
      </c>
      <c r="H25" s="93">
        <f t="shared" si="1"/>
        <v>1.2850919596204902E-2</v>
      </c>
      <c r="I25" s="93">
        <f t="shared" si="1"/>
        <v>2.296592410798691E-2</v>
      </c>
      <c r="J25" s="92">
        <f t="shared" si="1"/>
        <v>4.8139886201374091E-2</v>
      </c>
      <c r="K25" s="92">
        <f t="shared" si="1"/>
        <v>0.12036696489300022</v>
      </c>
      <c r="L25" s="92">
        <f t="shared" si="1"/>
        <v>1.1544065122368823E-2</v>
      </c>
      <c r="M25" s="91">
        <f t="shared" si="1"/>
        <v>1</v>
      </c>
    </row>
    <row r="26" spans="1:15" x14ac:dyDescent="0.25">
      <c r="A26" s="49" t="s">
        <v>363</v>
      </c>
      <c r="B26" s="92">
        <f t="shared" ref="B26:M26" si="2">+B12/$M12</f>
        <v>0.57055229760362158</v>
      </c>
      <c r="C26" s="93">
        <f t="shared" si="2"/>
        <v>3.9653227922301637E-2</v>
      </c>
      <c r="D26" s="93">
        <f t="shared" si="2"/>
        <v>0.33124164563256414</v>
      </c>
      <c r="E26" s="93">
        <f t="shared" si="2"/>
        <v>0.19965742404875564</v>
      </c>
      <c r="F26" s="92">
        <f t="shared" si="2"/>
        <v>6.2375998944507308E-2</v>
      </c>
      <c r="G26" s="93">
        <f t="shared" si="2"/>
        <v>2.7284372563561574E-2</v>
      </c>
      <c r="H26" s="93">
        <f t="shared" si="2"/>
        <v>1.3433127736231069E-2</v>
      </c>
      <c r="I26" s="93">
        <f t="shared" si="2"/>
        <v>2.1658498644714683E-2</v>
      </c>
      <c r="J26" s="92">
        <f t="shared" si="2"/>
        <v>0.14621603482019022</v>
      </c>
      <c r="K26" s="92">
        <f t="shared" si="2"/>
        <v>0.21382770376526017</v>
      </c>
      <c r="L26" s="92">
        <f t="shared" si="2"/>
        <v>7.0279648664207028E-3</v>
      </c>
      <c r="M26" s="91">
        <f t="shared" si="2"/>
        <v>1</v>
      </c>
    </row>
    <row r="27" spans="1:15" x14ac:dyDescent="0.25">
      <c r="A27" s="49" t="s">
        <v>364</v>
      </c>
      <c r="B27" s="92">
        <f t="shared" ref="B27:M27" si="3">+B13/$M13</f>
        <v>0.54901890455846847</v>
      </c>
      <c r="C27" s="93">
        <f t="shared" si="3"/>
        <v>3.8697081498535395E-2</v>
      </c>
      <c r="D27" s="93">
        <f t="shared" si="3"/>
        <v>0.31421234917273583</v>
      </c>
      <c r="E27" s="93">
        <f t="shared" si="3"/>
        <v>0.19610947388719724</v>
      </c>
      <c r="F27" s="92">
        <f t="shared" si="3"/>
        <v>5.779674931610293E-2</v>
      </c>
      <c r="G27" s="93">
        <f t="shared" si="3"/>
        <v>3.0045470510490578E-2</v>
      </c>
      <c r="H27" s="93">
        <f t="shared" si="3"/>
        <v>1.1831915125608723E-2</v>
      </c>
      <c r="I27" s="93">
        <f t="shared" si="3"/>
        <v>1.5919363680003639E-2</v>
      </c>
      <c r="J27" s="92">
        <f t="shared" si="3"/>
        <v>0.29101666535004883</v>
      </c>
      <c r="K27" s="92">
        <f t="shared" si="3"/>
        <v>9.2842591204574026E-2</v>
      </c>
      <c r="L27" s="92">
        <f t="shared" si="3"/>
        <v>9.3250895708058175E-3</v>
      </c>
      <c r="M27" s="91">
        <f t="shared" si="3"/>
        <v>1</v>
      </c>
    </row>
    <row r="28" spans="1:15" x14ac:dyDescent="0.25">
      <c r="A28" s="49" t="s">
        <v>366</v>
      </c>
      <c r="B28" s="92">
        <f t="shared" ref="B28:M28" si="4">+B14/$M14</f>
        <v>0.54215350735482948</v>
      </c>
      <c r="C28" s="93">
        <f t="shared" si="4"/>
        <v>3.5417403552578469E-2</v>
      </c>
      <c r="D28" s="93">
        <f t="shared" si="4"/>
        <v>0.31076098504678284</v>
      </c>
      <c r="E28" s="93">
        <f t="shared" si="4"/>
        <v>0.19485244183294353</v>
      </c>
      <c r="F28" s="92">
        <f t="shared" si="4"/>
        <v>5.441755083270821E-2</v>
      </c>
      <c r="G28" s="93">
        <f t="shared" si="4"/>
        <v>2.7003093206310957E-2</v>
      </c>
      <c r="H28" s="93">
        <f t="shared" si="4"/>
        <v>1.173218265864619E-2</v>
      </c>
      <c r="I28" s="93">
        <f t="shared" si="4"/>
        <v>1.5682274967751059E-2</v>
      </c>
      <c r="J28" s="92">
        <f t="shared" si="4"/>
        <v>0.28869252160028275</v>
      </c>
      <c r="K28" s="92">
        <f t="shared" si="4"/>
        <v>0.10565912646311952</v>
      </c>
      <c r="L28" s="92">
        <f t="shared" si="4"/>
        <v>9.0772937490599809E-3</v>
      </c>
      <c r="M28" s="91">
        <f t="shared" si="4"/>
        <v>1</v>
      </c>
    </row>
    <row r="29" spans="1:15" x14ac:dyDescent="0.25">
      <c r="A29" s="49" t="s">
        <v>367</v>
      </c>
      <c r="B29" s="92">
        <f t="shared" ref="B29:M29" si="5">+B15/$M15</f>
        <v>0.58370933096826672</v>
      </c>
      <c r="C29" s="93">
        <f t="shared" si="5"/>
        <v>5.5289957526568553E-2</v>
      </c>
      <c r="D29" s="93">
        <f t="shared" si="5"/>
        <v>0.32110157818621665</v>
      </c>
      <c r="E29" s="93">
        <f t="shared" si="5"/>
        <v>0.20693632885947683</v>
      </c>
      <c r="F29" s="92">
        <f t="shared" si="5"/>
        <v>7.7465624545413225E-2</v>
      </c>
      <c r="G29" s="93">
        <f t="shared" si="5"/>
        <v>4.8469734970283444E-2</v>
      </c>
      <c r="H29" s="93">
        <f t="shared" si="5"/>
        <v>1.2399452007687784E-2</v>
      </c>
      <c r="I29" s="93">
        <f t="shared" si="5"/>
        <v>1.6596437567441995E-2</v>
      </c>
      <c r="J29" s="92">
        <f t="shared" si="5"/>
        <v>0.3025346261388428</v>
      </c>
      <c r="K29" s="92">
        <f t="shared" si="5"/>
        <v>2.7702698995247254E-2</v>
      </c>
      <c r="L29" s="92">
        <f t="shared" si="5"/>
        <v>8.5877193522300842E-3</v>
      </c>
      <c r="M29" s="91">
        <f t="shared" si="5"/>
        <v>1</v>
      </c>
    </row>
    <row r="30" spans="1:15" x14ac:dyDescent="0.25">
      <c r="A30" s="49" t="s">
        <v>368</v>
      </c>
      <c r="B30" s="92">
        <f t="shared" ref="B30:M30" si="6">+B16/$M16</f>
        <v>0.59776651498403566</v>
      </c>
      <c r="C30" s="93">
        <f t="shared" si="6"/>
        <v>6.1687528260414813E-2</v>
      </c>
      <c r="D30" s="93">
        <f t="shared" si="6"/>
        <v>0.39470503053068878</v>
      </c>
      <c r="E30" s="93">
        <f t="shared" si="6"/>
        <v>0.14137395619293167</v>
      </c>
      <c r="F30" s="92">
        <f t="shared" si="6"/>
        <v>4.488991955745688E-2</v>
      </c>
      <c r="G30" s="93">
        <f t="shared" si="6"/>
        <v>8.2413814811282734E-3</v>
      </c>
      <c r="H30" s="93">
        <f t="shared" si="6"/>
        <v>1.1635396856039766E-2</v>
      </c>
      <c r="I30" s="93">
        <f t="shared" si="6"/>
        <v>2.5013141220288845E-2</v>
      </c>
      <c r="J30" s="92">
        <f t="shared" si="6"/>
        <v>0.31073121500463163</v>
      </c>
      <c r="K30" s="92">
        <f t="shared" si="6"/>
        <v>7.226714865281118E-3</v>
      </c>
      <c r="L30" s="92">
        <f t="shared" si="6"/>
        <v>3.9385635588594779E-2</v>
      </c>
      <c r="M30" s="91">
        <f t="shared" si="6"/>
        <v>1</v>
      </c>
    </row>
    <row r="31" spans="1:15" x14ac:dyDescent="0.25">
      <c r="A31" s="49" t="s">
        <v>369</v>
      </c>
      <c r="B31" s="92">
        <f t="shared" ref="B31:M31" si="7">+B17/$M17</f>
        <v>0.73123079019776627</v>
      </c>
      <c r="C31" s="93">
        <f t="shared" si="7"/>
        <v>6.2760974486103766E-2</v>
      </c>
      <c r="D31" s="93">
        <f t="shared" si="7"/>
        <v>0.43608427803156707</v>
      </c>
      <c r="E31" s="93">
        <f t="shared" si="7"/>
        <v>0.23238553768009551</v>
      </c>
      <c r="F31" s="92">
        <f t="shared" si="7"/>
        <v>6.2000129378778225E-2</v>
      </c>
      <c r="G31" s="93">
        <f t="shared" si="7"/>
        <v>3.1790488444777956E-2</v>
      </c>
      <c r="H31" s="93">
        <f t="shared" si="7"/>
        <v>1.137589782381389E-2</v>
      </c>
      <c r="I31" s="93">
        <f t="shared" si="7"/>
        <v>1.8833743110186377E-2</v>
      </c>
      <c r="J31" s="92">
        <f t="shared" si="7"/>
        <v>3.5401482032983107E-2</v>
      </c>
      <c r="K31" s="92">
        <f t="shared" si="7"/>
        <v>0.16060277250374347</v>
      </c>
      <c r="L31" s="92">
        <f t="shared" si="7"/>
        <v>1.0764825886728984E-2</v>
      </c>
      <c r="M31" s="91">
        <f t="shared" si="7"/>
        <v>1</v>
      </c>
    </row>
    <row r="32" spans="1:15" x14ac:dyDescent="0.25">
      <c r="A32" s="49" t="s">
        <v>370</v>
      </c>
      <c r="B32" s="92">
        <f t="shared" ref="B32:M32" si="8">+B18/$M18</f>
        <v>0.58199471995503005</v>
      </c>
      <c r="C32" s="93">
        <f t="shared" si="8"/>
        <v>3.9153153843910542E-2</v>
      </c>
      <c r="D32" s="93">
        <f t="shared" si="8"/>
        <v>0.34169354947814978</v>
      </c>
      <c r="E32" s="93">
        <f t="shared" si="8"/>
        <v>0.20307990351287564</v>
      </c>
      <c r="F32" s="92">
        <f t="shared" si="8"/>
        <v>6.6989672061288794E-2</v>
      </c>
      <c r="G32" s="93">
        <f t="shared" si="8"/>
        <v>2.4232417442744392E-2</v>
      </c>
      <c r="H32" s="93">
        <f t="shared" si="8"/>
        <v>1.516792479351297E-2</v>
      </c>
      <c r="I32" s="93">
        <f t="shared" si="8"/>
        <v>2.7589329825031473E-2</v>
      </c>
      <c r="J32" s="92">
        <f t="shared" si="8"/>
        <v>8.0711538779288227E-3</v>
      </c>
      <c r="K32" s="92">
        <f t="shared" si="8"/>
        <v>0.33845483512136415</v>
      </c>
      <c r="L32" s="92">
        <f t="shared" si="8"/>
        <v>4.4896189843882193E-3</v>
      </c>
      <c r="M32" s="91">
        <f t="shared" si="8"/>
        <v>1</v>
      </c>
    </row>
    <row r="33" spans="1:13" x14ac:dyDescent="0.25">
      <c r="A33" s="49" t="s">
        <v>371</v>
      </c>
      <c r="B33" s="92">
        <f t="shared" ref="B33:M33" si="9">+B19/$M19</f>
        <v>1</v>
      </c>
      <c r="C33" s="93">
        <f t="shared" si="9"/>
        <v>9.4878748456951656E-2</v>
      </c>
      <c r="D33" s="96">
        <f t="shared" si="9"/>
        <v>0.51943774326391423</v>
      </c>
      <c r="E33" s="96">
        <f t="shared" si="9"/>
        <v>0.384971711395942</v>
      </c>
      <c r="F33" s="92">
        <f t="shared" si="9"/>
        <v>0</v>
      </c>
      <c r="G33" s="93">
        <f t="shared" si="9"/>
        <v>0</v>
      </c>
      <c r="H33" s="96">
        <f t="shared" si="9"/>
        <v>0</v>
      </c>
      <c r="I33" s="96">
        <f t="shared" si="9"/>
        <v>0</v>
      </c>
      <c r="J33" s="92">
        <f t="shared" si="9"/>
        <v>0</v>
      </c>
      <c r="K33" s="92">
        <f t="shared" si="9"/>
        <v>0</v>
      </c>
      <c r="L33" s="92">
        <f t="shared" si="9"/>
        <v>0</v>
      </c>
      <c r="M33" s="91">
        <f t="shared" si="9"/>
        <v>1</v>
      </c>
    </row>
    <row r="34" spans="1:13" x14ac:dyDescent="0.25">
      <c r="A34" s="49" t="s">
        <v>372</v>
      </c>
      <c r="B34" s="92">
        <f t="shared" ref="B34:M34" si="10">+B20/$M20</f>
        <v>0.24916584344118295</v>
      </c>
      <c r="C34" s="93">
        <f t="shared" si="10"/>
        <v>-0.51320378730723037</v>
      </c>
      <c r="D34" s="93">
        <f t="shared" si="10"/>
        <v>-5.2537122076624561E-5</v>
      </c>
      <c r="E34" s="93">
        <f t="shared" si="10"/>
        <v>0.76242216787048966</v>
      </c>
      <c r="F34" s="92">
        <f t="shared" si="10"/>
        <v>1.2939604301833534</v>
      </c>
      <c r="G34" s="93">
        <f t="shared" si="10"/>
        <v>0.61095037940071639</v>
      </c>
      <c r="H34" s="93">
        <f t="shared" si="10"/>
        <v>0.47649970227670735</v>
      </c>
      <c r="I34" s="93">
        <f t="shared" si="10"/>
        <v>0.20651034850592981</v>
      </c>
      <c r="J34" s="92">
        <f t="shared" si="10"/>
        <v>-0.50676258889522652</v>
      </c>
      <c r="K34" s="92">
        <f t="shared" si="10"/>
        <v>-2.1047598835829986E-2</v>
      </c>
      <c r="L34" s="92">
        <f t="shared" si="10"/>
        <v>-1.5316085893479778E-2</v>
      </c>
      <c r="M34" s="91">
        <f t="shared" si="10"/>
        <v>1</v>
      </c>
    </row>
    <row r="35" spans="1:13" x14ac:dyDescent="0.25">
      <c r="A35" s="78" t="s">
        <v>373</v>
      </c>
      <c r="B35" s="97">
        <f t="shared" ref="B35:M35" si="11">+B21/$M21</f>
        <v>-48.702142527265188</v>
      </c>
      <c r="C35" s="98">
        <f t="shared" si="11"/>
        <v>-1.9385046340234369</v>
      </c>
      <c r="D35" s="98">
        <f t="shared" si="11"/>
        <v>0.13974704105103194</v>
      </c>
      <c r="E35" s="98">
        <f t="shared" si="11"/>
        <v>-46.903384934292781</v>
      </c>
      <c r="F35" s="97">
        <f t="shared" si="11"/>
        <v>2.8703811234497159</v>
      </c>
      <c r="G35" s="98">
        <f t="shared" si="11"/>
        <v>1.8656864802465809</v>
      </c>
      <c r="H35" s="98">
        <f t="shared" si="11"/>
        <v>-4.6946432031351468E-3</v>
      </c>
      <c r="I35" s="98">
        <f t="shared" si="11"/>
        <v>1.0093892864062701</v>
      </c>
      <c r="J35" s="97">
        <f t="shared" si="11"/>
        <v>45.83176140381547</v>
      </c>
      <c r="K35" s="97">
        <f t="shared" si="11"/>
        <v>1.0046946432031352</v>
      </c>
      <c r="L35" s="97">
        <f t="shared" si="11"/>
        <v>-4.6946432031351468E-3</v>
      </c>
      <c r="M35" s="94">
        <f t="shared" si="11"/>
        <v>1</v>
      </c>
    </row>
  </sheetData>
  <mergeCells count="4">
    <mergeCell ref="B2:M2"/>
    <mergeCell ref="B3:M3"/>
    <mergeCell ref="B4:M4"/>
    <mergeCell ref="B5:M5"/>
  </mergeCells>
  <conditionalFormatting sqref="D19:E19">
    <cfRule type="cellIs" dxfId="3" priority="4" stopIfTrue="1" operator="lessThan">
      <formula>0</formula>
    </cfRule>
  </conditionalFormatting>
  <conditionalFormatting sqref="H19:I19">
    <cfRule type="cellIs" dxfId="2" priority="3" stopIfTrue="1" operator="lessThan">
      <formula>0</formula>
    </cfRule>
  </conditionalFormatting>
  <conditionalFormatting sqref="D33:E33">
    <cfRule type="cellIs" dxfId="1" priority="2" stopIfTrue="1" operator="lessThan">
      <formula>0</formula>
    </cfRule>
  </conditionalFormatting>
  <conditionalFormatting sqref="H33:I3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79998168889431442"/>
  </sheetPr>
  <dimension ref="A2:O177"/>
  <sheetViews>
    <sheetView showGridLines="0" zoomScale="85" zoomScaleNormal="8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Q161" sqref="Q161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18.75" x14ac:dyDescent="0.3">
      <c r="B3" s="110" t="s">
        <v>249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334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433.68873537291199</v>
      </c>
      <c r="D11" s="36">
        <v>0</v>
      </c>
      <c r="E11" s="37">
        <v>433.68873537291199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3696.3818342358682</v>
      </c>
      <c r="M11" s="35">
        <v>0</v>
      </c>
      <c r="N11" s="38">
        <f t="shared" ref="N11:N74" si="0">+C11+G11+K11+L11+M11</f>
        <v>4130.0705696087798</v>
      </c>
      <c r="O11" s="33"/>
    </row>
    <row r="12" spans="1:15" x14ac:dyDescent="0.25">
      <c r="A12" s="9" t="s">
        <v>22</v>
      </c>
      <c r="B12" s="10" t="s">
        <v>23</v>
      </c>
      <c r="C12" s="35">
        <v>96.386092111753499</v>
      </c>
      <c r="D12" s="36">
        <v>0</v>
      </c>
      <c r="E12" s="37">
        <v>96.386092111753499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727.45169312862674</v>
      </c>
      <c r="M12" s="35">
        <v>0</v>
      </c>
      <c r="N12" s="38">
        <f t="shared" si="0"/>
        <v>823.8377852403803</v>
      </c>
      <c r="O12" s="33"/>
    </row>
    <row r="13" spans="1:15" ht="30" x14ac:dyDescent="0.25">
      <c r="A13" s="9" t="s">
        <v>24</v>
      </c>
      <c r="B13" s="10" t="s">
        <v>25</v>
      </c>
      <c r="C13" s="35">
        <v>960.15881008426129</v>
      </c>
      <c r="D13" s="36">
        <v>0</v>
      </c>
      <c r="E13" s="37">
        <v>960.15881008426129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484.40295461940468</v>
      </c>
      <c r="M13" s="35">
        <v>0</v>
      </c>
      <c r="N13" s="38">
        <f t="shared" si="0"/>
        <v>1444.5617647036661</v>
      </c>
      <c r="O13" s="33"/>
    </row>
    <row r="14" spans="1:15" x14ac:dyDescent="0.25">
      <c r="A14" s="9" t="s">
        <v>26</v>
      </c>
      <c r="B14" s="10" t="s">
        <v>27</v>
      </c>
      <c r="C14" s="35">
        <v>21206.422151683601</v>
      </c>
      <c r="D14" s="36">
        <v>0</v>
      </c>
      <c r="E14" s="37">
        <v>21206.422151683601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12473.686371708907</v>
      </c>
      <c r="M14" s="35">
        <v>0</v>
      </c>
      <c r="N14" s="38">
        <f t="shared" si="0"/>
        <v>33680.108523392511</v>
      </c>
      <c r="O14" s="33"/>
    </row>
    <row r="15" spans="1:15" x14ac:dyDescent="0.25">
      <c r="A15" s="9" t="s">
        <v>28</v>
      </c>
      <c r="B15" s="10" t="s">
        <v>30</v>
      </c>
      <c r="C15" s="35">
        <v>16762.315482932114</v>
      </c>
      <c r="D15" s="36">
        <v>0</v>
      </c>
      <c r="E15" s="37">
        <v>8079.5926060807378</v>
      </c>
      <c r="F15" s="36">
        <v>8682.7228768513778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131.93063370775951</v>
      </c>
      <c r="M15" s="35">
        <v>0</v>
      </c>
      <c r="N15" s="38">
        <f t="shared" si="0"/>
        <v>16894.246116639872</v>
      </c>
      <c r="O15" s="33"/>
    </row>
    <row r="16" spans="1:15" x14ac:dyDescent="0.25">
      <c r="A16" s="9" t="s">
        <v>29</v>
      </c>
      <c r="B16" s="10" t="s">
        <v>32</v>
      </c>
      <c r="C16" s="35">
        <v>752.51026992824723</v>
      </c>
      <c r="D16" s="36">
        <v>0</v>
      </c>
      <c r="E16" s="37">
        <v>752.51026992824723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6273.3477256380938</v>
      </c>
      <c r="M16" s="35">
        <v>0</v>
      </c>
      <c r="N16" s="38">
        <f t="shared" si="0"/>
        <v>7025.8579955663408</v>
      </c>
      <c r="O16" s="33"/>
    </row>
    <row r="17" spans="1:15" x14ac:dyDescent="0.25">
      <c r="A17" s="9" t="s">
        <v>31</v>
      </c>
      <c r="B17" s="10" t="s">
        <v>34</v>
      </c>
      <c r="C17" s="35">
        <v>1690.7166071794486</v>
      </c>
      <c r="D17" s="36">
        <v>0</v>
      </c>
      <c r="E17" s="37">
        <v>1690.7166071794486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967.25151683129661</v>
      </c>
      <c r="M17" s="35">
        <v>0</v>
      </c>
      <c r="N17" s="38">
        <f t="shared" si="0"/>
        <v>2657.9681240107452</v>
      </c>
      <c r="O17" s="33"/>
    </row>
    <row r="18" spans="1:15" x14ac:dyDescent="0.25">
      <c r="A18" s="9" t="s">
        <v>33</v>
      </c>
      <c r="B18" s="10" t="s">
        <v>36</v>
      </c>
      <c r="C18" s="35">
        <v>2164.7936452267986</v>
      </c>
      <c r="D18" s="36">
        <v>0</v>
      </c>
      <c r="E18" s="37">
        <v>2164.7936452267986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18806.081837701713</v>
      </c>
      <c r="M18" s="35">
        <v>0</v>
      </c>
      <c r="N18" s="38">
        <f t="shared" si="0"/>
        <v>20970.87548292851</v>
      </c>
      <c r="O18" s="33"/>
    </row>
    <row r="19" spans="1:15" x14ac:dyDescent="0.25">
      <c r="A19" s="9" t="s">
        <v>35</v>
      </c>
      <c r="B19" s="10" t="s">
        <v>277</v>
      </c>
      <c r="C19" s="35">
        <v>5487.436738585794</v>
      </c>
      <c r="D19" s="36">
        <v>0</v>
      </c>
      <c r="E19" s="37">
        <v>5487.436738585794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26348.211790586261</v>
      </c>
      <c r="M19" s="35">
        <v>0</v>
      </c>
      <c r="N19" s="38">
        <f t="shared" si="0"/>
        <v>31835.648529172056</v>
      </c>
      <c r="O19" s="33"/>
    </row>
    <row r="20" spans="1:15" x14ac:dyDescent="0.25">
      <c r="A20" s="9" t="s">
        <v>37</v>
      </c>
      <c r="B20" s="10" t="s">
        <v>278</v>
      </c>
      <c r="C20" s="35">
        <v>6171.3844269394995</v>
      </c>
      <c r="D20" s="36">
        <v>0</v>
      </c>
      <c r="E20" s="37">
        <v>6171.3844269394995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20458.785452580905</v>
      </c>
      <c r="M20" s="35">
        <v>0</v>
      </c>
      <c r="N20" s="38">
        <f t="shared" si="0"/>
        <v>26630.169879520407</v>
      </c>
      <c r="O20" s="33"/>
    </row>
    <row r="21" spans="1:15" x14ac:dyDescent="0.25">
      <c r="A21" s="9" t="s">
        <v>38</v>
      </c>
      <c r="B21" s="10" t="s">
        <v>39</v>
      </c>
      <c r="C21" s="35">
        <v>48953.131839482325</v>
      </c>
      <c r="D21" s="36">
        <v>0</v>
      </c>
      <c r="E21" s="37">
        <v>48953.131839482325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9594.2271058012357</v>
      </c>
      <c r="M21" s="35">
        <v>0</v>
      </c>
      <c r="N21" s="38">
        <f t="shared" si="0"/>
        <v>58547.358945283559</v>
      </c>
      <c r="O21" s="33"/>
    </row>
    <row r="22" spans="1:15" x14ac:dyDescent="0.25">
      <c r="A22" s="9" t="s">
        <v>40</v>
      </c>
      <c r="B22" s="10" t="s">
        <v>41</v>
      </c>
      <c r="C22" s="35">
        <v>11396.65950759879</v>
      </c>
      <c r="D22" s="36">
        <v>0</v>
      </c>
      <c r="E22" s="37">
        <v>9455.904119918192</v>
      </c>
      <c r="F22" s="36">
        <v>1940.7553876805976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2648.0239485785778</v>
      </c>
      <c r="M22" s="35">
        <v>0</v>
      </c>
      <c r="N22" s="38">
        <f t="shared" si="0"/>
        <v>14044.683456177368</v>
      </c>
      <c r="O22" s="33"/>
    </row>
    <row r="23" spans="1:15" x14ac:dyDescent="0.25">
      <c r="A23" s="9" t="s">
        <v>42</v>
      </c>
      <c r="B23" s="10" t="s">
        <v>43</v>
      </c>
      <c r="C23" s="35">
        <v>9486.5439344755796</v>
      </c>
      <c r="D23" s="36">
        <v>0</v>
      </c>
      <c r="E23" s="37">
        <v>7946.8873618945508</v>
      </c>
      <c r="F23" s="36">
        <v>1539.6565725810281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5851.9849396246018</v>
      </c>
      <c r="M23" s="35">
        <v>0</v>
      </c>
      <c r="N23" s="38">
        <f t="shared" si="0"/>
        <v>15338.528874100182</v>
      </c>
      <c r="O23" s="33"/>
    </row>
    <row r="24" spans="1:15" x14ac:dyDescent="0.25">
      <c r="A24" s="9" t="s">
        <v>44</v>
      </c>
      <c r="B24" s="10" t="s">
        <v>45</v>
      </c>
      <c r="C24" s="35">
        <v>254217.51575488818</v>
      </c>
      <c r="D24" s="36">
        <v>0</v>
      </c>
      <c r="E24" s="37">
        <v>107370.90957779481</v>
      </c>
      <c r="F24" s="36">
        <v>146846.60617709337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3659.227602751082</v>
      </c>
      <c r="M24" s="35">
        <v>0</v>
      </c>
      <c r="N24" s="38">
        <f t="shared" si="0"/>
        <v>257876.74335763927</v>
      </c>
      <c r="O24" s="33"/>
    </row>
    <row r="25" spans="1:15" x14ac:dyDescent="0.25">
      <c r="A25" s="9" t="s">
        <v>46</v>
      </c>
      <c r="B25" s="10" t="s">
        <v>47</v>
      </c>
      <c r="C25" s="35">
        <v>406.85678695564837</v>
      </c>
      <c r="D25" s="36">
        <v>0</v>
      </c>
      <c r="E25" s="37">
        <v>406.85678695564837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7029.794650510943</v>
      </c>
      <c r="M25" s="35">
        <v>0</v>
      </c>
      <c r="N25" s="38">
        <f t="shared" si="0"/>
        <v>7436.6514374665912</v>
      </c>
      <c r="O25" s="33"/>
    </row>
    <row r="26" spans="1:15" x14ac:dyDescent="0.25">
      <c r="A26" s="9" t="s">
        <v>48</v>
      </c>
      <c r="B26" s="10" t="s">
        <v>49</v>
      </c>
      <c r="C26" s="35">
        <v>326508.75223570131</v>
      </c>
      <c r="D26" s="36">
        <v>0</v>
      </c>
      <c r="E26" s="37">
        <v>166270.74532223068</v>
      </c>
      <c r="F26" s="36">
        <v>160238.00691347063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29299.411247481039</v>
      </c>
      <c r="M26" s="35">
        <v>0</v>
      </c>
      <c r="N26" s="38">
        <f t="shared" si="0"/>
        <v>355808.16348318232</v>
      </c>
      <c r="O26" s="33"/>
    </row>
    <row r="27" spans="1:15" x14ac:dyDescent="0.25">
      <c r="A27" s="9" t="s">
        <v>50</v>
      </c>
      <c r="B27" s="10" t="s">
        <v>51</v>
      </c>
      <c r="C27" s="35">
        <v>22967.254291669138</v>
      </c>
      <c r="D27" s="36">
        <v>0</v>
      </c>
      <c r="E27" s="37">
        <v>22967.254291669138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18589.565595001171</v>
      </c>
      <c r="M27" s="35">
        <v>0</v>
      </c>
      <c r="N27" s="38">
        <f t="shared" si="0"/>
        <v>41556.81988667031</v>
      </c>
      <c r="O27" s="33"/>
    </row>
    <row r="28" spans="1:15" x14ac:dyDescent="0.25">
      <c r="A28" s="9" t="s">
        <v>52</v>
      </c>
      <c r="B28" s="10" t="s">
        <v>53</v>
      </c>
      <c r="C28" s="35">
        <v>26170.91560728856</v>
      </c>
      <c r="D28" s="36">
        <v>0</v>
      </c>
      <c r="E28" s="37">
        <v>26170.91560728856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72765.226985982401</v>
      </c>
      <c r="M28" s="35">
        <v>0</v>
      </c>
      <c r="N28" s="38">
        <f t="shared" si="0"/>
        <v>98936.142593270954</v>
      </c>
      <c r="O28" s="33"/>
    </row>
    <row r="29" spans="1:15" x14ac:dyDescent="0.25">
      <c r="A29" s="9" t="s">
        <v>54</v>
      </c>
      <c r="B29" s="10" t="s">
        <v>55</v>
      </c>
      <c r="C29" s="35">
        <v>23600.137326147516</v>
      </c>
      <c r="D29" s="36">
        <v>0</v>
      </c>
      <c r="E29" s="37">
        <v>20816.471582541402</v>
      </c>
      <c r="F29" s="36">
        <v>2783.6657436061141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23764.106601599044</v>
      </c>
      <c r="M29" s="35">
        <v>0</v>
      </c>
      <c r="N29" s="38">
        <f t="shared" si="0"/>
        <v>47364.24392774656</v>
      </c>
      <c r="O29" s="33"/>
    </row>
    <row r="30" spans="1:15" x14ac:dyDescent="0.25">
      <c r="A30" s="9" t="s">
        <v>56</v>
      </c>
      <c r="B30" s="10" t="s">
        <v>57</v>
      </c>
      <c r="C30" s="35">
        <v>880.83611345612576</v>
      </c>
      <c r="D30" s="36">
        <v>0</v>
      </c>
      <c r="E30" s="37">
        <v>880.83611345612576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5774.7178313752602</v>
      </c>
      <c r="M30" s="35">
        <v>0</v>
      </c>
      <c r="N30" s="38">
        <f t="shared" si="0"/>
        <v>6655.5539448313857</v>
      </c>
      <c r="O30" s="33"/>
    </row>
    <row r="31" spans="1:15" x14ac:dyDescent="0.25">
      <c r="A31" s="9" t="s">
        <v>58</v>
      </c>
      <c r="B31" s="10" t="s">
        <v>59</v>
      </c>
      <c r="C31" s="35">
        <v>20402.728012935415</v>
      </c>
      <c r="D31" s="36">
        <v>0</v>
      </c>
      <c r="E31" s="37">
        <v>13558.091104818766</v>
      </c>
      <c r="F31" s="36">
        <v>6844.6369081166495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8868.3938693230357</v>
      </c>
      <c r="M31" s="35">
        <v>0</v>
      </c>
      <c r="N31" s="38">
        <f t="shared" si="0"/>
        <v>29271.121882258449</v>
      </c>
      <c r="O31" s="33"/>
    </row>
    <row r="32" spans="1:15" x14ac:dyDescent="0.25">
      <c r="A32" s="9" t="s">
        <v>60</v>
      </c>
      <c r="B32" s="10" t="s">
        <v>61</v>
      </c>
      <c r="C32" s="35">
        <v>133169.17368879225</v>
      </c>
      <c r="D32" s="36">
        <v>0</v>
      </c>
      <c r="E32" s="37">
        <v>133169.17368879225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109089.90023692233</v>
      </c>
      <c r="M32" s="35">
        <v>0</v>
      </c>
      <c r="N32" s="38">
        <f t="shared" si="0"/>
        <v>242259.07392571459</v>
      </c>
      <c r="O32" s="33"/>
    </row>
    <row r="33" spans="1:15" x14ac:dyDescent="0.25">
      <c r="A33" s="9" t="s">
        <v>62</v>
      </c>
      <c r="B33" s="10" t="s">
        <v>63</v>
      </c>
      <c r="C33" s="35">
        <v>37250.731034434044</v>
      </c>
      <c r="D33" s="36">
        <v>0</v>
      </c>
      <c r="E33" s="37">
        <v>37250.731034434044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17784.083843260796</v>
      </c>
      <c r="M33" s="35">
        <v>0</v>
      </c>
      <c r="N33" s="38">
        <f t="shared" si="0"/>
        <v>55034.814877694836</v>
      </c>
      <c r="O33" s="33"/>
    </row>
    <row r="34" spans="1:15" x14ac:dyDescent="0.25">
      <c r="A34" s="9" t="s">
        <v>64</v>
      </c>
      <c r="B34" s="10" t="s">
        <v>65</v>
      </c>
      <c r="C34" s="35">
        <v>113619.84961266338</v>
      </c>
      <c r="D34" s="36">
        <v>0</v>
      </c>
      <c r="E34" s="37">
        <v>113619.84961266338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34621.62955417097</v>
      </c>
      <c r="M34" s="35">
        <v>0</v>
      </c>
      <c r="N34" s="38">
        <f t="shared" si="0"/>
        <v>148241.47916683435</v>
      </c>
      <c r="O34" s="33"/>
    </row>
    <row r="35" spans="1:15" x14ac:dyDescent="0.25">
      <c r="A35" s="9" t="s">
        <v>66</v>
      </c>
      <c r="B35" s="10" t="s">
        <v>67</v>
      </c>
      <c r="C35" s="35">
        <v>5808.5839842238156</v>
      </c>
      <c r="D35" s="36">
        <v>0</v>
      </c>
      <c r="E35" s="37">
        <v>5808.5839842238156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5837.2541279074694</v>
      </c>
      <c r="M35" s="35">
        <v>0</v>
      </c>
      <c r="N35" s="38">
        <f t="shared" si="0"/>
        <v>11645.838112131285</v>
      </c>
      <c r="O35" s="33"/>
    </row>
    <row r="36" spans="1:15" ht="30" x14ac:dyDescent="0.25">
      <c r="A36" s="9" t="s">
        <v>68</v>
      </c>
      <c r="B36" s="10" t="s">
        <v>69</v>
      </c>
      <c r="C36" s="35">
        <v>82467.197363332351</v>
      </c>
      <c r="D36" s="36">
        <v>0</v>
      </c>
      <c r="E36" s="37">
        <v>82467.197363332351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14564.495463318472</v>
      </c>
      <c r="M36" s="35">
        <v>0</v>
      </c>
      <c r="N36" s="38">
        <f t="shared" si="0"/>
        <v>97031.692826650818</v>
      </c>
      <c r="O36" s="33"/>
    </row>
    <row r="37" spans="1:15" x14ac:dyDescent="0.25">
      <c r="A37" s="9" t="s">
        <v>70</v>
      </c>
      <c r="B37" s="10" t="s">
        <v>71</v>
      </c>
      <c r="C37" s="35">
        <v>8080.9892370338594</v>
      </c>
      <c r="D37" s="36">
        <v>0</v>
      </c>
      <c r="E37" s="37">
        <v>8080.9892370338594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2005.8546115676986</v>
      </c>
      <c r="M37" s="35">
        <v>0</v>
      </c>
      <c r="N37" s="38">
        <f t="shared" si="0"/>
        <v>10086.843848601558</v>
      </c>
      <c r="O37" s="33"/>
    </row>
    <row r="38" spans="1:15" x14ac:dyDescent="0.25">
      <c r="A38" s="9" t="s">
        <v>72</v>
      </c>
      <c r="B38" s="10" t="s">
        <v>73</v>
      </c>
      <c r="C38" s="35">
        <v>7305.8025406013858</v>
      </c>
      <c r="D38" s="36">
        <v>0</v>
      </c>
      <c r="E38" s="37">
        <v>7305.8025406013858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11877.649012436252</v>
      </c>
      <c r="M38" s="35">
        <v>0</v>
      </c>
      <c r="N38" s="38">
        <f t="shared" si="0"/>
        <v>19183.451553037637</v>
      </c>
      <c r="O38" s="33"/>
    </row>
    <row r="39" spans="1:15" x14ac:dyDescent="0.25">
      <c r="A39" s="9" t="s">
        <v>74</v>
      </c>
      <c r="B39" s="10" t="s">
        <v>75</v>
      </c>
      <c r="C39" s="35">
        <v>18181.639562651642</v>
      </c>
      <c r="D39" s="36">
        <v>0</v>
      </c>
      <c r="E39" s="37">
        <v>18181.639562651642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3508.2024755285702</v>
      </c>
      <c r="M39" s="35">
        <v>0</v>
      </c>
      <c r="N39" s="38">
        <f t="shared" si="0"/>
        <v>21689.842038180213</v>
      </c>
      <c r="O39" s="33"/>
    </row>
    <row r="40" spans="1:15" x14ac:dyDescent="0.25">
      <c r="A40" s="9" t="s">
        <v>76</v>
      </c>
      <c r="B40" s="10" t="s">
        <v>77</v>
      </c>
      <c r="C40" s="35">
        <v>80092.174492278165</v>
      </c>
      <c r="D40" s="36">
        <v>0</v>
      </c>
      <c r="E40" s="37">
        <v>80092.174492278165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20405.863824144431</v>
      </c>
      <c r="M40" s="35">
        <v>0</v>
      </c>
      <c r="N40" s="38">
        <f t="shared" si="0"/>
        <v>100498.03831642259</v>
      </c>
      <c r="O40" s="33"/>
    </row>
    <row r="41" spans="1:15" x14ac:dyDescent="0.25">
      <c r="A41" s="9" t="s">
        <v>78</v>
      </c>
      <c r="B41" s="10" t="s">
        <v>79</v>
      </c>
      <c r="C41" s="35">
        <v>1.5784416542829714E-2</v>
      </c>
      <c r="D41" s="36">
        <v>0</v>
      </c>
      <c r="E41" s="37">
        <v>1.5784416542829714E-2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30.892828404622612</v>
      </c>
      <c r="M41" s="35">
        <v>0</v>
      </c>
      <c r="N41" s="38">
        <f t="shared" si="0"/>
        <v>30.908612821165441</v>
      </c>
      <c r="O41" s="33"/>
    </row>
    <row r="42" spans="1:15" x14ac:dyDescent="0.25">
      <c r="A42" s="9" t="s">
        <v>80</v>
      </c>
      <c r="B42" s="10" t="s">
        <v>81</v>
      </c>
      <c r="C42" s="35">
        <v>295883.5210105711</v>
      </c>
      <c r="D42" s="36">
        <v>0</v>
      </c>
      <c r="E42" s="37">
        <v>48557.695740570722</v>
      </c>
      <c r="F42" s="36">
        <v>247325.82527000038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27098.008281285143</v>
      </c>
      <c r="M42" s="35">
        <v>0</v>
      </c>
      <c r="N42" s="38">
        <f t="shared" si="0"/>
        <v>322981.52929185622</v>
      </c>
      <c r="O42" s="33"/>
    </row>
    <row r="43" spans="1:15" ht="45" x14ac:dyDescent="0.25">
      <c r="A43" s="9" t="s">
        <v>347</v>
      </c>
      <c r="B43" s="10" t="s">
        <v>348</v>
      </c>
      <c r="C43" s="35">
        <v>386908.14026127505</v>
      </c>
      <c r="D43" s="36">
        <v>0</v>
      </c>
      <c r="E43" s="37">
        <v>290307.88445366011</v>
      </c>
      <c r="F43" s="36">
        <v>96600.255807614929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14419.229734986809</v>
      </c>
      <c r="M43" s="35">
        <v>0</v>
      </c>
      <c r="N43" s="38">
        <f t="shared" si="0"/>
        <v>401327.36999626184</v>
      </c>
      <c r="O43" s="33"/>
    </row>
    <row r="44" spans="1:15" ht="30" x14ac:dyDescent="0.25">
      <c r="A44" s="9" t="s">
        <v>82</v>
      </c>
      <c r="B44" s="10" t="s">
        <v>83</v>
      </c>
      <c r="C44" s="35">
        <v>108279.02409515587</v>
      </c>
      <c r="D44" s="36">
        <v>0</v>
      </c>
      <c r="E44" s="37">
        <v>65334.020031116372</v>
      </c>
      <c r="F44" s="36">
        <v>42945.004064039495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108279.02409515587</v>
      </c>
      <c r="O44" s="33"/>
    </row>
    <row r="45" spans="1:15" x14ac:dyDescent="0.25">
      <c r="A45" s="9" t="s">
        <v>84</v>
      </c>
      <c r="B45" s="10" t="s">
        <v>85</v>
      </c>
      <c r="C45" s="35">
        <v>253148.7188635926</v>
      </c>
      <c r="D45" s="36">
        <v>0</v>
      </c>
      <c r="E45" s="37">
        <v>62603.313477344826</v>
      </c>
      <c r="F45" s="36">
        <v>190545.40538624779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7380.7791993558749</v>
      </c>
      <c r="M45" s="35">
        <v>0</v>
      </c>
      <c r="N45" s="38">
        <f t="shared" si="0"/>
        <v>260529.49806294846</v>
      </c>
      <c r="O45" s="33"/>
    </row>
    <row r="46" spans="1:15" x14ac:dyDescent="0.25">
      <c r="A46" s="9" t="s">
        <v>86</v>
      </c>
      <c r="B46" s="10" t="s">
        <v>87</v>
      </c>
      <c r="C46" s="35">
        <v>255114.8930801448</v>
      </c>
      <c r="D46" s="36">
        <v>0</v>
      </c>
      <c r="E46" s="37">
        <v>21899.314281371477</v>
      </c>
      <c r="F46" s="36">
        <v>233215.57879877332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967.75420814879544</v>
      </c>
      <c r="M46" s="35">
        <v>0</v>
      </c>
      <c r="N46" s="38">
        <f t="shared" si="0"/>
        <v>256082.64728829361</v>
      </c>
      <c r="O46" s="33"/>
    </row>
    <row r="47" spans="1:15" x14ac:dyDescent="0.25">
      <c r="A47" s="9" t="s">
        <v>88</v>
      </c>
      <c r="B47" s="10" t="s">
        <v>89</v>
      </c>
      <c r="C47" s="35">
        <v>390233.25790234009</v>
      </c>
      <c r="D47" s="36">
        <v>0</v>
      </c>
      <c r="E47" s="37">
        <v>325828.17165648588</v>
      </c>
      <c r="F47" s="36">
        <v>64405.086245854211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17242.257578913395</v>
      </c>
      <c r="M47" s="35">
        <v>0</v>
      </c>
      <c r="N47" s="38">
        <f t="shared" si="0"/>
        <v>407475.5154812535</v>
      </c>
      <c r="O47" s="33"/>
    </row>
    <row r="48" spans="1:15" x14ac:dyDescent="0.25">
      <c r="A48" s="9" t="s">
        <v>90</v>
      </c>
      <c r="B48" s="34" t="s">
        <v>91</v>
      </c>
      <c r="C48" s="35">
        <v>106562.94947403614</v>
      </c>
      <c r="D48" s="36">
        <v>0</v>
      </c>
      <c r="E48" s="37">
        <v>65188.092424102782</v>
      </c>
      <c r="F48" s="36">
        <v>41374.857049933365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553.70384224084023</v>
      </c>
      <c r="M48" s="35">
        <v>0</v>
      </c>
      <c r="N48" s="38">
        <f t="shared" si="0"/>
        <v>107116.65331627698</v>
      </c>
      <c r="O48" s="33"/>
    </row>
    <row r="49" spans="1:15" ht="45" x14ac:dyDescent="0.25">
      <c r="A49" s="9" t="s">
        <v>357</v>
      </c>
      <c r="B49" s="10" t="s">
        <v>358</v>
      </c>
      <c r="C49" s="35">
        <v>136411.52995950339</v>
      </c>
      <c r="D49" s="36">
        <v>0</v>
      </c>
      <c r="E49" s="37">
        <v>67365.913441453929</v>
      </c>
      <c r="F49" s="36">
        <v>69045.616518049457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40.365221684219684</v>
      </c>
      <c r="M49" s="35">
        <v>0</v>
      </c>
      <c r="N49" s="38">
        <f t="shared" si="0"/>
        <v>136451.8951811876</v>
      </c>
      <c r="O49" s="33"/>
    </row>
    <row r="50" spans="1:15" x14ac:dyDescent="0.25">
      <c r="A50" s="9" t="s">
        <v>92</v>
      </c>
      <c r="B50" s="10" t="s">
        <v>93</v>
      </c>
      <c r="C50" s="35">
        <v>230851.57813786808</v>
      </c>
      <c r="D50" s="36">
        <v>0</v>
      </c>
      <c r="E50" s="37">
        <v>141792.95733055004</v>
      </c>
      <c r="F50" s="36">
        <v>89058.620807318046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49038.647901095377</v>
      </c>
      <c r="M50" s="35">
        <v>0</v>
      </c>
      <c r="N50" s="38">
        <f t="shared" si="0"/>
        <v>279890.22603896348</v>
      </c>
      <c r="O50" s="33"/>
    </row>
    <row r="51" spans="1:15" x14ac:dyDescent="0.25">
      <c r="A51" s="9" t="s">
        <v>94</v>
      </c>
      <c r="B51" s="10" t="s">
        <v>95</v>
      </c>
      <c r="C51" s="35">
        <v>151205.95174684428</v>
      </c>
      <c r="D51" s="36">
        <v>0</v>
      </c>
      <c r="E51" s="37">
        <v>90686.265625850268</v>
      </c>
      <c r="F51" s="36">
        <v>60519.686120994025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606.48286939343097</v>
      </c>
      <c r="M51" s="35">
        <v>0</v>
      </c>
      <c r="N51" s="38">
        <f t="shared" si="0"/>
        <v>151812.4346162377</v>
      </c>
      <c r="O51" s="33"/>
    </row>
    <row r="52" spans="1:15" x14ac:dyDescent="0.25">
      <c r="A52" s="9" t="s">
        <v>96</v>
      </c>
      <c r="B52" s="10" t="s">
        <v>97</v>
      </c>
      <c r="C52" s="35">
        <v>31470.822493372289</v>
      </c>
      <c r="D52" s="36">
        <v>0</v>
      </c>
      <c r="E52" s="37">
        <v>31470.822493372289</v>
      </c>
      <c r="F52" s="36">
        <v>0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0</v>
      </c>
      <c r="M52" s="35">
        <v>0</v>
      </c>
      <c r="N52" s="38">
        <f t="shared" si="0"/>
        <v>31470.822493372289</v>
      </c>
      <c r="O52" s="33"/>
    </row>
    <row r="53" spans="1:15" x14ac:dyDescent="0.25">
      <c r="A53" s="9" t="s">
        <v>98</v>
      </c>
      <c r="B53" s="10" t="s">
        <v>99</v>
      </c>
      <c r="C53" s="35">
        <v>162134.35109062016</v>
      </c>
      <c r="D53" s="36">
        <v>0</v>
      </c>
      <c r="E53" s="37">
        <v>114800.66923794917</v>
      </c>
      <c r="F53" s="36">
        <v>47333.681852670998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162134.35109062016</v>
      </c>
      <c r="O53" s="33"/>
    </row>
    <row r="54" spans="1:15" x14ac:dyDescent="0.25">
      <c r="A54" s="9" t="s">
        <v>100</v>
      </c>
      <c r="B54" s="10" t="s">
        <v>101</v>
      </c>
      <c r="C54" s="35">
        <v>44142.170215874816</v>
      </c>
      <c r="D54" s="36">
        <v>0</v>
      </c>
      <c r="E54" s="37">
        <v>14193.906293129363</v>
      </c>
      <c r="F54" s="36">
        <v>29948.263922745453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44142.170215874816</v>
      </c>
      <c r="O54" s="33"/>
    </row>
    <row r="55" spans="1:15" ht="30" x14ac:dyDescent="0.25">
      <c r="A55" s="9" t="s">
        <v>102</v>
      </c>
      <c r="B55" s="34" t="s">
        <v>103</v>
      </c>
      <c r="C55" s="35">
        <v>285090.7147919233</v>
      </c>
      <c r="D55" s="36">
        <v>0</v>
      </c>
      <c r="E55" s="37">
        <v>88295.164140906621</v>
      </c>
      <c r="F55" s="36">
        <v>196795.55065101665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5783.501283004799</v>
      </c>
      <c r="M55" s="35">
        <v>0</v>
      </c>
      <c r="N55" s="38">
        <f t="shared" si="0"/>
        <v>290874.21607492812</v>
      </c>
      <c r="O55" s="33"/>
    </row>
    <row r="56" spans="1:15" x14ac:dyDescent="0.25">
      <c r="A56" s="9" t="s">
        <v>104</v>
      </c>
      <c r="B56" s="10" t="s">
        <v>105</v>
      </c>
      <c r="C56" s="35">
        <v>365724.59720245894</v>
      </c>
      <c r="D56" s="36">
        <v>7250.113612890178</v>
      </c>
      <c r="E56" s="37">
        <v>177733.70157976687</v>
      </c>
      <c r="F56" s="36">
        <v>180740.78200980189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249.86760339595344</v>
      </c>
      <c r="M56" s="35">
        <v>0</v>
      </c>
      <c r="N56" s="38">
        <f t="shared" si="0"/>
        <v>365974.46480585489</v>
      </c>
      <c r="O56" s="33"/>
    </row>
    <row r="57" spans="1:15" ht="60" x14ac:dyDescent="0.25">
      <c r="A57" s="9" t="s">
        <v>359</v>
      </c>
      <c r="B57" s="10" t="s">
        <v>360</v>
      </c>
      <c r="C57" s="35">
        <v>13841.637047151735</v>
      </c>
      <c r="D57" s="36">
        <v>0</v>
      </c>
      <c r="E57" s="37">
        <v>1295.9220210905758</v>
      </c>
      <c r="F57" s="36">
        <v>12545.71502606116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31.017295923840646</v>
      </c>
      <c r="M57" s="35">
        <v>0</v>
      </c>
      <c r="N57" s="38">
        <f t="shared" si="0"/>
        <v>13872.654343075576</v>
      </c>
      <c r="O57" s="33"/>
    </row>
    <row r="58" spans="1:15" x14ac:dyDescent="0.25">
      <c r="A58" s="9" t="s">
        <v>106</v>
      </c>
      <c r="B58" s="10" t="s">
        <v>107</v>
      </c>
      <c r="C58" s="35">
        <v>52800.596144632174</v>
      </c>
      <c r="D58" s="36">
        <v>0</v>
      </c>
      <c r="E58" s="37">
        <v>25047.730429889882</v>
      </c>
      <c r="F58" s="36">
        <v>27752.865714742296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12890.709007598805</v>
      </c>
      <c r="M58" s="35">
        <v>0</v>
      </c>
      <c r="N58" s="38">
        <f t="shared" si="0"/>
        <v>65691.305152230983</v>
      </c>
      <c r="O58" s="33"/>
    </row>
    <row r="59" spans="1:15" x14ac:dyDescent="0.25">
      <c r="A59" s="9" t="s">
        <v>108</v>
      </c>
      <c r="B59" s="10" t="s">
        <v>109</v>
      </c>
      <c r="C59" s="35">
        <v>26285.616776437746</v>
      </c>
      <c r="D59" s="36">
        <v>0</v>
      </c>
      <c r="E59" s="37">
        <v>25997.081850114555</v>
      </c>
      <c r="F59" s="36">
        <v>288.53492632319262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20595.079278662513</v>
      </c>
      <c r="M59" s="35">
        <v>0</v>
      </c>
      <c r="N59" s="38">
        <f t="shared" si="0"/>
        <v>46880.696055100256</v>
      </c>
      <c r="O59" s="33"/>
    </row>
    <row r="60" spans="1:15" x14ac:dyDescent="0.25">
      <c r="A60" s="9" t="s">
        <v>110</v>
      </c>
      <c r="B60" s="10" t="s">
        <v>111</v>
      </c>
      <c r="C60" s="35">
        <v>4007.220394455182</v>
      </c>
      <c r="D60" s="36">
        <v>0</v>
      </c>
      <c r="E60" s="37">
        <v>1550.657819838653</v>
      </c>
      <c r="F60" s="36">
        <v>2456.5625746165292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2303.2327282145047</v>
      </c>
      <c r="M60" s="35">
        <v>0</v>
      </c>
      <c r="N60" s="38">
        <f t="shared" si="0"/>
        <v>6310.4531226696872</v>
      </c>
      <c r="O60" s="33"/>
    </row>
    <row r="61" spans="1:15" x14ac:dyDescent="0.25">
      <c r="A61" s="9" t="s">
        <v>112</v>
      </c>
      <c r="B61" s="34" t="s">
        <v>113</v>
      </c>
      <c r="C61" s="35">
        <v>1931.4752014398387</v>
      </c>
      <c r="D61" s="36">
        <v>0</v>
      </c>
      <c r="E61" s="37">
        <v>1931.4752014398387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3586.4193991278994</v>
      </c>
      <c r="M61" s="35">
        <v>0</v>
      </c>
      <c r="N61" s="38">
        <f t="shared" si="0"/>
        <v>5517.8946005677381</v>
      </c>
      <c r="O61" s="33"/>
    </row>
    <row r="62" spans="1:15" ht="45" x14ac:dyDescent="0.25">
      <c r="A62" s="9" t="s">
        <v>114</v>
      </c>
      <c r="B62" s="34" t="s">
        <v>115</v>
      </c>
      <c r="C62" s="35">
        <v>56502.545176134787</v>
      </c>
      <c r="D62" s="36">
        <v>0</v>
      </c>
      <c r="E62" s="37">
        <v>43480.861103094612</v>
      </c>
      <c r="F62" s="36">
        <v>13021.684073040173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6654.3193746358529</v>
      </c>
      <c r="M62" s="35">
        <v>0</v>
      </c>
      <c r="N62" s="38">
        <f t="shared" si="0"/>
        <v>63156.864550770639</v>
      </c>
      <c r="O62" s="33"/>
    </row>
    <row r="63" spans="1:15" x14ac:dyDescent="0.25">
      <c r="A63" s="9" t="s">
        <v>116</v>
      </c>
      <c r="B63" s="10" t="s">
        <v>117</v>
      </c>
      <c r="C63" s="35">
        <v>256734.65736623845</v>
      </c>
      <c r="D63" s="36">
        <v>0</v>
      </c>
      <c r="E63" s="37">
        <v>53743.637690988398</v>
      </c>
      <c r="F63" s="36">
        <v>202991.01967525005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1808.7722353942318</v>
      </c>
      <c r="M63" s="35">
        <v>0</v>
      </c>
      <c r="N63" s="38">
        <f t="shared" si="0"/>
        <v>258543.42960163267</v>
      </c>
      <c r="O63" s="33"/>
    </row>
    <row r="64" spans="1:15" ht="30" x14ac:dyDescent="0.25">
      <c r="A64" s="9" t="s">
        <v>118</v>
      </c>
      <c r="B64" s="10" t="s">
        <v>119</v>
      </c>
      <c r="C64" s="35">
        <v>64480.337995941787</v>
      </c>
      <c r="D64" s="36">
        <v>1183.5882781535324</v>
      </c>
      <c r="E64" s="37">
        <v>56795.533439209597</v>
      </c>
      <c r="F64" s="36">
        <v>6501.2162785786595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9361.2588459424442</v>
      </c>
      <c r="M64" s="35">
        <v>0</v>
      </c>
      <c r="N64" s="38">
        <f t="shared" si="0"/>
        <v>73841.596841884224</v>
      </c>
      <c r="O64" s="33"/>
    </row>
    <row r="65" spans="1:15" ht="30" x14ac:dyDescent="0.25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</row>
    <row r="66" spans="1:15" ht="45" x14ac:dyDescent="0.25">
      <c r="A66" s="9" t="s">
        <v>304</v>
      </c>
      <c r="B66" s="10" t="s">
        <v>281</v>
      </c>
      <c r="C66" s="35">
        <v>275070.32034650369</v>
      </c>
      <c r="D66" s="36">
        <v>0</v>
      </c>
      <c r="E66" s="37">
        <v>55088.417339727828</v>
      </c>
      <c r="F66" s="36">
        <v>219981.90300677583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510.799774003614</v>
      </c>
      <c r="M66" s="35">
        <v>0</v>
      </c>
      <c r="N66" s="38">
        <f t="shared" si="0"/>
        <v>275581.12012050732</v>
      </c>
      <c r="O66" s="33"/>
    </row>
    <row r="67" spans="1:15" ht="30" x14ac:dyDescent="0.25">
      <c r="A67" s="9" t="s">
        <v>353</v>
      </c>
      <c r="B67" s="10" t="s">
        <v>354</v>
      </c>
      <c r="C67" s="35">
        <v>4403.6418773582336</v>
      </c>
      <c r="D67" s="36">
        <v>0</v>
      </c>
      <c r="E67" s="37">
        <v>4403.6418773582336</v>
      </c>
      <c r="F67" s="36">
        <v>0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0"/>
        <v>4403.6418773582336</v>
      </c>
      <c r="O67" s="33"/>
    </row>
    <row r="68" spans="1:15" ht="30" x14ac:dyDescent="0.25">
      <c r="A68" s="9" t="s">
        <v>120</v>
      </c>
      <c r="B68" s="10" t="s">
        <v>122</v>
      </c>
      <c r="C68" s="35">
        <v>118680.56607340989</v>
      </c>
      <c r="D68" s="36">
        <v>0</v>
      </c>
      <c r="E68" s="37">
        <v>80953.03348435511</v>
      </c>
      <c r="F68" s="36">
        <v>37727.53258905479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118680.56607340989</v>
      </c>
      <c r="O68" s="33"/>
    </row>
    <row r="69" spans="1:15" ht="30" x14ac:dyDescent="0.25">
      <c r="A69" s="9" t="s">
        <v>121</v>
      </c>
      <c r="B69" s="10" t="s">
        <v>124</v>
      </c>
      <c r="C69" s="35">
        <v>108760.96520306337</v>
      </c>
      <c r="D69" s="36">
        <v>0</v>
      </c>
      <c r="E69" s="37">
        <v>99205.25261276956</v>
      </c>
      <c r="F69" s="36">
        <v>9555.7125902938169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7558.8106153903072</v>
      </c>
      <c r="M69" s="35">
        <v>0</v>
      </c>
      <c r="N69" s="38">
        <f t="shared" si="0"/>
        <v>116319.77581845368</v>
      </c>
      <c r="O69" s="33"/>
    </row>
    <row r="70" spans="1:15" ht="30" x14ac:dyDescent="0.25">
      <c r="A70" s="9" t="s">
        <v>123</v>
      </c>
      <c r="B70" s="10" t="s">
        <v>282</v>
      </c>
      <c r="C70" s="35">
        <v>9181.6574640018025</v>
      </c>
      <c r="D70" s="36">
        <v>0</v>
      </c>
      <c r="E70" s="37">
        <v>5752.2864606789753</v>
      </c>
      <c r="F70" s="36">
        <v>3429.3710033228272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9181.6574640018025</v>
      </c>
      <c r="O70" s="33"/>
    </row>
    <row r="71" spans="1:15" ht="30" x14ac:dyDescent="0.25">
      <c r="A71" s="9" t="s">
        <v>305</v>
      </c>
      <c r="B71" s="10" t="s">
        <v>126</v>
      </c>
      <c r="C71" s="35">
        <v>87565.468937984522</v>
      </c>
      <c r="D71" s="36">
        <v>0</v>
      </c>
      <c r="E71" s="37">
        <v>70247.996852073193</v>
      </c>
      <c r="F71" s="36">
        <v>17317.472085911337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87565.468937984522</v>
      </c>
      <c r="O71" s="33"/>
    </row>
    <row r="72" spans="1:15" x14ac:dyDescent="0.25">
      <c r="A72" s="9" t="s">
        <v>125</v>
      </c>
      <c r="B72" s="10" t="s">
        <v>127</v>
      </c>
      <c r="C72" s="35">
        <v>291825.6370478262</v>
      </c>
      <c r="D72" s="36">
        <v>0</v>
      </c>
      <c r="E72" s="37">
        <v>106059.1184255282</v>
      </c>
      <c r="F72" s="36">
        <v>185766.518622298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72.738321502695584</v>
      </c>
      <c r="M72" s="35">
        <v>0</v>
      </c>
      <c r="N72" s="38">
        <f t="shared" si="0"/>
        <v>291898.37536932889</v>
      </c>
      <c r="O72" s="33"/>
    </row>
    <row r="73" spans="1:15" x14ac:dyDescent="0.25">
      <c r="A73" s="9" t="s">
        <v>306</v>
      </c>
      <c r="B73" s="10" t="s">
        <v>129</v>
      </c>
      <c r="C73" s="35">
        <v>52159.124726827082</v>
      </c>
      <c r="D73" s="36">
        <v>0</v>
      </c>
      <c r="E73" s="37">
        <v>800.73199592530705</v>
      </c>
      <c r="F73" s="36">
        <v>51358.392730901774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52159.124726827082</v>
      </c>
      <c r="O73" s="33"/>
    </row>
    <row r="74" spans="1:15" ht="45" x14ac:dyDescent="0.25">
      <c r="A74" s="9" t="s">
        <v>128</v>
      </c>
      <c r="B74" s="10" t="s">
        <v>131</v>
      </c>
      <c r="C74" s="35">
        <v>20985.574582284848</v>
      </c>
      <c r="D74" s="36">
        <v>0</v>
      </c>
      <c r="E74" s="37">
        <v>20985.574582284848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1642.1208162618632</v>
      </c>
      <c r="M74" s="35">
        <v>0</v>
      </c>
      <c r="N74" s="38">
        <f t="shared" si="0"/>
        <v>22627.695398546712</v>
      </c>
      <c r="O74" s="33"/>
    </row>
    <row r="75" spans="1:15" ht="30" x14ac:dyDescent="0.25">
      <c r="A75" s="9" t="s">
        <v>130</v>
      </c>
      <c r="B75" s="10" t="s">
        <v>133</v>
      </c>
      <c r="C75" s="35">
        <v>204190.45310832042</v>
      </c>
      <c r="D75" s="36">
        <v>0</v>
      </c>
      <c r="E75" s="37">
        <v>78406.41717572404</v>
      </c>
      <c r="F75" s="36">
        <v>125784.03593259639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236.81615431279107</v>
      </c>
      <c r="M75" s="35">
        <v>0</v>
      </c>
      <c r="N75" s="38">
        <f t="shared" ref="N75:N138" si="1">+C75+G75+K75+L75+M75</f>
        <v>204427.2692626332</v>
      </c>
      <c r="O75" s="33"/>
    </row>
    <row r="76" spans="1:15" x14ac:dyDescent="0.25">
      <c r="A76" s="9" t="s">
        <v>132</v>
      </c>
      <c r="B76" s="10" t="s">
        <v>135</v>
      </c>
      <c r="C76" s="35">
        <v>222765.26645513147</v>
      </c>
      <c r="D76" s="36">
        <v>0</v>
      </c>
      <c r="E76" s="37">
        <v>67181.487974561533</v>
      </c>
      <c r="F76" s="36">
        <v>155583.77848056992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1.4298550543696062</v>
      </c>
      <c r="M76" s="35">
        <v>0</v>
      </c>
      <c r="N76" s="38">
        <f t="shared" si="1"/>
        <v>222766.69631018583</v>
      </c>
      <c r="O76" s="33"/>
    </row>
    <row r="77" spans="1:15" ht="30" x14ac:dyDescent="0.25">
      <c r="A77" s="9" t="s">
        <v>134</v>
      </c>
      <c r="B77" s="10" t="s">
        <v>137</v>
      </c>
      <c r="C77" s="35">
        <v>127486.71278272418</v>
      </c>
      <c r="D77" s="36">
        <v>0</v>
      </c>
      <c r="E77" s="37">
        <v>72757.360923058732</v>
      </c>
      <c r="F77" s="36">
        <v>54729.351859665439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8189.2675858753328</v>
      </c>
      <c r="M77" s="35">
        <v>0</v>
      </c>
      <c r="N77" s="38">
        <f t="shared" si="1"/>
        <v>135675.9803685995</v>
      </c>
      <c r="O77" s="33"/>
    </row>
    <row r="78" spans="1:15" ht="30" x14ac:dyDescent="0.25">
      <c r="A78" s="9" t="s">
        <v>136</v>
      </c>
      <c r="B78" s="10" t="s">
        <v>139</v>
      </c>
      <c r="C78" s="35">
        <v>30107.037581211633</v>
      </c>
      <c r="D78" s="36">
        <v>0</v>
      </c>
      <c r="E78" s="37">
        <v>2000.1726357446655</v>
      </c>
      <c r="F78" s="36">
        <v>28106.864945466968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30107.037581211633</v>
      </c>
      <c r="O78" s="33"/>
    </row>
    <row r="79" spans="1:15" x14ac:dyDescent="0.25">
      <c r="A79" s="9" t="s">
        <v>138</v>
      </c>
      <c r="B79" s="10" t="s">
        <v>141</v>
      </c>
      <c r="C79" s="35">
        <v>29181.046343283007</v>
      </c>
      <c r="D79" s="36">
        <v>0</v>
      </c>
      <c r="E79" s="37">
        <v>1899.0684872439288</v>
      </c>
      <c r="F79" s="36">
        <v>27281.977856039077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29181.046343283007</v>
      </c>
      <c r="O79" s="33"/>
    </row>
    <row r="80" spans="1:15" x14ac:dyDescent="0.25">
      <c r="A80" s="9" t="s">
        <v>140</v>
      </c>
      <c r="B80" s="10" t="s">
        <v>142</v>
      </c>
      <c r="C80" s="35">
        <v>231331.08573285924</v>
      </c>
      <c r="D80" s="36">
        <v>0</v>
      </c>
      <c r="E80" s="37">
        <v>48310.339559612665</v>
      </c>
      <c r="F80" s="36">
        <v>183020.74617324659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231331.08573285924</v>
      </c>
      <c r="O80" s="33"/>
    </row>
    <row r="81" spans="1:15" ht="45" x14ac:dyDescent="0.25">
      <c r="A81" s="9" t="s">
        <v>355</v>
      </c>
      <c r="B81" s="10" t="s">
        <v>356</v>
      </c>
      <c r="C81" s="35">
        <v>1721.5291383291139</v>
      </c>
      <c r="D81" s="36">
        <v>0</v>
      </c>
      <c r="E81" s="37">
        <v>1398.235009074014</v>
      </c>
      <c r="F81" s="36">
        <v>323.29412925509996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1721.5291383291139</v>
      </c>
      <c r="O81" s="33"/>
    </row>
    <row r="82" spans="1:15" x14ac:dyDescent="0.25">
      <c r="A82" s="9" t="s">
        <v>307</v>
      </c>
      <c r="B82" s="10" t="s">
        <v>144</v>
      </c>
      <c r="C82" s="35">
        <v>60719.715257349213</v>
      </c>
      <c r="D82" s="36">
        <v>0</v>
      </c>
      <c r="E82" s="37">
        <v>45750.065280630944</v>
      </c>
      <c r="F82" s="36">
        <v>14969.64997671827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31118.152858713616</v>
      </c>
      <c r="M82" s="35">
        <v>0</v>
      </c>
      <c r="N82" s="38">
        <f t="shared" si="1"/>
        <v>91837.868116062833</v>
      </c>
      <c r="O82" s="33"/>
    </row>
    <row r="83" spans="1:15" ht="30" x14ac:dyDescent="0.25">
      <c r="A83" s="9" t="s">
        <v>143</v>
      </c>
      <c r="B83" s="10" t="s">
        <v>146</v>
      </c>
      <c r="C83" s="35">
        <v>1092411.091572575</v>
      </c>
      <c r="D83" s="36">
        <v>0</v>
      </c>
      <c r="E83" s="37">
        <v>10607.574363075402</v>
      </c>
      <c r="F83" s="36">
        <v>1081803.5172094996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1092411.091572575</v>
      </c>
      <c r="O83" s="33"/>
    </row>
    <row r="84" spans="1:15" x14ac:dyDescent="0.25">
      <c r="A84" s="9" t="s">
        <v>145</v>
      </c>
      <c r="B84" s="10" t="s">
        <v>148</v>
      </c>
      <c r="C84" s="35">
        <v>44949.657695215916</v>
      </c>
      <c r="D84" s="36">
        <v>0</v>
      </c>
      <c r="E84" s="37">
        <v>35772.172420139148</v>
      </c>
      <c r="F84" s="36">
        <v>9177.4852750767659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35148.60871272067</v>
      </c>
      <c r="M84" s="35">
        <v>0</v>
      </c>
      <c r="N84" s="38">
        <f t="shared" si="1"/>
        <v>80098.266407936579</v>
      </c>
      <c r="O84" s="33"/>
    </row>
    <row r="85" spans="1:15" x14ac:dyDescent="0.25">
      <c r="A85" s="9" t="s">
        <v>147</v>
      </c>
      <c r="B85" s="10" t="s">
        <v>150</v>
      </c>
      <c r="C85" s="35">
        <v>165768.02562043327</v>
      </c>
      <c r="D85" s="36">
        <v>0</v>
      </c>
      <c r="E85" s="37">
        <v>162589.70391274252</v>
      </c>
      <c r="F85" s="36">
        <v>3178.321707690759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10254.478585880372</v>
      </c>
      <c r="M85" s="35">
        <v>0</v>
      </c>
      <c r="N85" s="38">
        <f t="shared" si="1"/>
        <v>176022.50420631364</v>
      </c>
      <c r="O85" s="33"/>
    </row>
    <row r="86" spans="1:15" ht="30" x14ac:dyDescent="0.25">
      <c r="A86" s="9" t="s">
        <v>149</v>
      </c>
      <c r="B86" s="10" t="s">
        <v>152</v>
      </c>
      <c r="C86" s="35">
        <v>352159.46912550455</v>
      </c>
      <c r="D86" s="36">
        <v>211045.21122250674</v>
      </c>
      <c r="E86" s="37">
        <v>120254.81317483324</v>
      </c>
      <c r="F86" s="36">
        <v>20859.444728164577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1363.8640693931318</v>
      </c>
      <c r="M86" s="35">
        <v>0</v>
      </c>
      <c r="N86" s="38">
        <f t="shared" si="1"/>
        <v>353523.33319489768</v>
      </c>
      <c r="O86" s="33"/>
    </row>
    <row r="87" spans="1:15" x14ac:dyDescent="0.25">
      <c r="A87" s="9" t="s">
        <v>151</v>
      </c>
      <c r="B87" s="10" t="s">
        <v>283</v>
      </c>
      <c r="C87" s="35">
        <v>65737.239358850144</v>
      </c>
      <c r="D87" s="36">
        <v>43787.867741651433</v>
      </c>
      <c r="E87" s="37">
        <v>21949.371617198707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"/>
        <v>65737.239358850144</v>
      </c>
      <c r="O87" s="33"/>
    </row>
    <row r="88" spans="1:15" x14ac:dyDescent="0.25">
      <c r="A88" s="9" t="s">
        <v>153</v>
      </c>
      <c r="B88" s="10" t="s">
        <v>284</v>
      </c>
      <c r="C88" s="35">
        <v>4151.5355385640523</v>
      </c>
      <c r="D88" s="36">
        <v>3375.8846985966588</v>
      </c>
      <c r="E88" s="37">
        <v>775.65083996739338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10859.030475210129</v>
      </c>
      <c r="M88" s="35">
        <v>0</v>
      </c>
      <c r="N88" s="38">
        <f t="shared" si="1"/>
        <v>15010.566013774182</v>
      </c>
      <c r="O88" s="33"/>
    </row>
    <row r="89" spans="1:15" x14ac:dyDescent="0.25">
      <c r="A89" s="9" t="s">
        <v>154</v>
      </c>
      <c r="B89" s="10" t="s">
        <v>285</v>
      </c>
      <c r="C89" s="35">
        <v>62286.808437814536</v>
      </c>
      <c r="D89" s="36">
        <v>124.35289141069138</v>
      </c>
      <c r="E89" s="37">
        <v>62162.455546403842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1382.5496288747411</v>
      </c>
      <c r="M89" s="35">
        <v>0</v>
      </c>
      <c r="N89" s="38">
        <f t="shared" si="1"/>
        <v>63669.358066689274</v>
      </c>
      <c r="O89" s="33"/>
    </row>
    <row r="90" spans="1:15" x14ac:dyDescent="0.25">
      <c r="A90" s="9" t="s">
        <v>155</v>
      </c>
      <c r="B90" s="10" t="s">
        <v>286</v>
      </c>
      <c r="C90" s="35">
        <v>603089.96823935234</v>
      </c>
      <c r="D90" s="36">
        <v>0</v>
      </c>
      <c r="E90" s="37">
        <v>603089.96823935234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94695.704417213346</v>
      </c>
      <c r="M90" s="35">
        <v>0</v>
      </c>
      <c r="N90" s="38">
        <f t="shared" si="1"/>
        <v>697785.67265656567</v>
      </c>
      <c r="O90" s="33"/>
    </row>
    <row r="91" spans="1:15" x14ac:dyDescent="0.25">
      <c r="A91" s="9" t="s">
        <v>156</v>
      </c>
      <c r="B91" s="10" t="s">
        <v>287</v>
      </c>
      <c r="C91" s="35">
        <v>898823.5965272953</v>
      </c>
      <c r="D91" s="36">
        <v>0</v>
      </c>
      <c r="E91" s="37">
        <v>898823.5965272953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40190.808843841136</v>
      </c>
      <c r="M91" s="35">
        <v>0</v>
      </c>
      <c r="N91" s="38">
        <f t="shared" si="1"/>
        <v>939014.4053711365</v>
      </c>
      <c r="O91" s="33"/>
    </row>
    <row r="92" spans="1:15" x14ac:dyDescent="0.25">
      <c r="A92" s="9" t="s">
        <v>158</v>
      </c>
      <c r="B92" s="10" t="s">
        <v>157</v>
      </c>
      <c r="C92" s="35">
        <v>246722.64104280513</v>
      </c>
      <c r="D92" s="36">
        <v>0</v>
      </c>
      <c r="E92" s="37">
        <v>246722.64104280513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246722.64104280513</v>
      </c>
      <c r="O92" s="33"/>
    </row>
    <row r="93" spans="1:15" ht="30" x14ac:dyDescent="0.25">
      <c r="A93" s="9" t="s">
        <v>308</v>
      </c>
      <c r="B93" s="10" t="s">
        <v>159</v>
      </c>
      <c r="C93" s="35">
        <v>219090.69399019895</v>
      </c>
      <c r="D93" s="36">
        <v>0</v>
      </c>
      <c r="E93" s="37">
        <v>163907.90363058506</v>
      </c>
      <c r="F93" s="36">
        <v>55182.7903596139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219090.69399019895</v>
      </c>
      <c r="O93" s="33"/>
    </row>
    <row r="94" spans="1:15" x14ac:dyDescent="0.25">
      <c r="A94" s="9" t="s">
        <v>161</v>
      </c>
      <c r="B94" s="10" t="s">
        <v>160</v>
      </c>
      <c r="C94" s="35">
        <v>602512.33544036292</v>
      </c>
      <c r="D94" s="36">
        <v>0</v>
      </c>
      <c r="E94" s="37">
        <v>566256.44693849015</v>
      </c>
      <c r="F94" s="36">
        <v>36255.888501872789</v>
      </c>
      <c r="G94" s="35">
        <v>0</v>
      </c>
      <c r="H94" s="36">
        <v>0</v>
      </c>
      <c r="I94" s="37">
        <v>0</v>
      </c>
      <c r="J94" s="36">
        <v>0</v>
      </c>
      <c r="K94" s="35">
        <v>1587.3281740319899</v>
      </c>
      <c r="L94" s="35">
        <v>120085.05595502302</v>
      </c>
      <c r="M94" s="35">
        <v>0</v>
      </c>
      <c r="N94" s="38">
        <f t="shared" si="1"/>
        <v>724184.719569418</v>
      </c>
      <c r="O94" s="33"/>
    </row>
    <row r="95" spans="1:15" x14ac:dyDescent="0.25">
      <c r="A95" s="9" t="s">
        <v>163</v>
      </c>
      <c r="B95" s="10" t="s">
        <v>162</v>
      </c>
      <c r="C95" s="35">
        <v>1635493.9491937738</v>
      </c>
      <c r="D95" s="36">
        <v>34354.60090759131</v>
      </c>
      <c r="E95" s="37">
        <v>993320.61565733177</v>
      </c>
      <c r="F95" s="36">
        <v>607818.73262885062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155168.66106046757</v>
      </c>
      <c r="M95" s="35">
        <v>0</v>
      </c>
      <c r="N95" s="38">
        <f t="shared" si="1"/>
        <v>1790662.6102542414</v>
      </c>
      <c r="O95" s="33"/>
    </row>
    <row r="96" spans="1:15" x14ac:dyDescent="0.25">
      <c r="A96" s="9" t="s">
        <v>165</v>
      </c>
      <c r="B96" s="10" t="s">
        <v>164</v>
      </c>
      <c r="C96" s="35">
        <v>65293.073648936683</v>
      </c>
      <c r="D96" s="36">
        <v>0</v>
      </c>
      <c r="E96" s="37">
        <v>64839.665881979025</v>
      </c>
      <c r="F96" s="36">
        <v>453.40776695766175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88195.622307274185</v>
      </c>
      <c r="M96" s="35">
        <v>0</v>
      </c>
      <c r="N96" s="38">
        <f t="shared" si="1"/>
        <v>153488.69595621087</v>
      </c>
      <c r="O96" s="33"/>
    </row>
    <row r="97" spans="1:15" x14ac:dyDescent="0.25">
      <c r="A97" s="9" t="s">
        <v>168</v>
      </c>
      <c r="B97" s="10" t="s">
        <v>167</v>
      </c>
      <c r="C97" s="35">
        <v>178987.72389122943</v>
      </c>
      <c r="D97" s="36">
        <v>0</v>
      </c>
      <c r="E97" s="37">
        <v>178987.72389122943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45197.576649459639</v>
      </c>
      <c r="M97" s="35">
        <v>0</v>
      </c>
      <c r="N97" s="38">
        <f t="shared" si="1"/>
        <v>224185.30054068906</v>
      </c>
      <c r="O97" s="33"/>
    </row>
    <row r="98" spans="1:15" x14ac:dyDescent="0.25">
      <c r="A98" s="9" t="s">
        <v>170</v>
      </c>
      <c r="B98" s="10" t="s">
        <v>169</v>
      </c>
      <c r="C98" s="35">
        <v>103.67553152781224</v>
      </c>
      <c r="D98" s="36">
        <v>0</v>
      </c>
      <c r="E98" s="37">
        <v>103.67553152781224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267098.27109214349</v>
      </c>
      <c r="M98" s="35">
        <v>0</v>
      </c>
      <c r="N98" s="38">
        <f t="shared" si="1"/>
        <v>267201.94662367128</v>
      </c>
      <c r="O98" s="33"/>
    </row>
    <row r="99" spans="1:15" x14ac:dyDescent="0.25">
      <c r="A99" s="9" t="s">
        <v>171</v>
      </c>
      <c r="B99" s="10" t="s">
        <v>288</v>
      </c>
      <c r="C99" s="35">
        <v>271120.60212682246</v>
      </c>
      <c r="D99" s="36">
        <v>0</v>
      </c>
      <c r="E99" s="37">
        <v>249985.28969198209</v>
      </c>
      <c r="F99" s="36">
        <v>21135.312434840347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137301.54313428621</v>
      </c>
      <c r="M99" s="35">
        <v>0</v>
      </c>
      <c r="N99" s="38">
        <f t="shared" si="1"/>
        <v>408422.14526110864</v>
      </c>
      <c r="O99" s="33"/>
    </row>
    <row r="100" spans="1:15" x14ac:dyDescent="0.25">
      <c r="A100" s="9" t="s">
        <v>173</v>
      </c>
      <c r="B100" s="10" t="s">
        <v>289</v>
      </c>
      <c r="C100" s="35">
        <v>153443.85667782655</v>
      </c>
      <c r="D100" s="36">
        <v>0</v>
      </c>
      <c r="E100" s="37">
        <v>30384.265158161408</v>
      </c>
      <c r="F100" s="36">
        <v>123059.59151966515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1450.0342345965578</v>
      </c>
      <c r="M100" s="35">
        <v>0</v>
      </c>
      <c r="N100" s="38">
        <f t="shared" si="1"/>
        <v>154893.89091242311</v>
      </c>
      <c r="O100" s="33"/>
    </row>
    <row r="101" spans="1:15" x14ac:dyDescent="0.25">
      <c r="A101" s="9" t="s">
        <v>174</v>
      </c>
      <c r="B101" s="10" t="s">
        <v>172</v>
      </c>
      <c r="C101" s="35">
        <v>45928.771106785891</v>
      </c>
      <c r="D101" s="36">
        <v>0</v>
      </c>
      <c r="E101" s="37">
        <v>27238.120238234886</v>
      </c>
      <c r="F101" s="36">
        <v>18690.650868551005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"/>
        <v>45928.771106785891</v>
      </c>
      <c r="O101" s="33"/>
    </row>
    <row r="102" spans="1:15" x14ac:dyDescent="0.25">
      <c r="A102" s="9" t="s">
        <v>175</v>
      </c>
      <c r="B102" s="10" t="s">
        <v>290</v>
      </c>
      <c r="C102" s="35">
        <v>316782.91624492378</v>
      </c>
      <c r="D102" s="36">
        <v>10398.308252931265</v>
      </c>
      <c r="E102" s="37">
        <v>157912.2056651169</v>
      </c>
      <c r="F102" s="36">
        <v>148472.40232687557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2039.2171670383266</v>
      </c>
      <c r="M102" s="35">
        <v>0</v>
      </c>
      <c r="N102" s="38">
        <f t="shared" si="1"/>
        <v>318822.13341196213</v>
      </c>
      <c r="O102" s="33"/>
    </row>
    <row r="103" spans="1:15" x14ac:dyDescent="0.25">
      <c r="A103" s="9" t="s">
        <v>177</v>
      </c>
      <c r="B103" s="10" t="s">
        <v>176</v>
      </c>
      <c r="C103" s="35">
        <v>73721.36764741849</v>
      </c>
      <c r="D103" s="36">
        <v>7712.4613250749544</v>
      </c>
      <c r="E103" s="37">
        <v>23240.37925237976</v>
      </c>
      <c r="F103" s="36">
        <v>42768.527069963769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4406.7011756020001</v>
      </c>
      <c r="M103" s="35">
        <v>0</v>
      </c>
      <c r="N103" s="38">
        <f t="shared" si="1"/>
        <v>78128.068823020498</v>
      </c>
      <c r="O103" s="33"/>
    </row>
    <row r="104" spans="1:15" x14ac:dyDescent="0.25">
      <c r="A104" s="9" t="s">
        <v>179</v>
      </c>
      <c r="B104" s="10" t="s">
        <v>178</v>
      </c>
      <c r="C104" s="35">
        <v>421544.1538529055</v>
      </c>
      <c r="D104" s="36">
        <v>0</v>
      </c>
      <c r="E104" s="37">
        <v>266792.95531726471</v>
      </c>
      <c r="F104" s="36">
        <v>154751.19853564075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14539.20303207643</v>
      </c>
      <c r="M104" s="35">
        <v>0</v>
      </c>
      <c r="N104" s="38">
        <f t="shared" si="1"/>
        <v>436083.35688498191</v>
      </c>
      <c r="O104" s="33"/>
    </row>
    <row r="105" spans="1:15" x14ac:dyDescent="0.25">
      <c r="A105" s="9" t="s">
        <v>181</v>
      </c>
      <c r="B105" s="10" t="s">
        <v>180</v>
      </c>
      <c r="C105" s="35">
        <v>631495.12235763459</v>
      </c>
      <c r="D105" s="36">
        <v>0</v>
      </c>
      <c r="E105" s="37">
        <v>532555.9569082621</v>
      </c>
      <c r="F105" s="36">
        <v>98939.165449372435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312899.230528004</v>
      </c>
      <c r="M105" s="35">
        <v>0</v>
      </c>
      <c r="N105" s="38">
        <f t="shared" si="1"/>
        <v>944394.3528856386</v>
      </c>
      <c r="O105" s="33"/>
    </row>
    <row r="106" spans="1:15" ht="45" x14ac:dyDescent="0.25">
      <c r="A106" s="9" t="s">
        <v>183</v>
      </c>
      <c r="B106" s="10" t="s">
        <v>182</v>
      </c>
      <c r="C106" s="35">
        <v>126606.08869829835</v>
      </c>
      <c r="D106" s="36">
        <v>0</v>
      </c>
      <c r="E106" s="37">
        <v>84569.647332058041</v>
      </c>
      <c r="F106" s="36">
        <v>42036.441366240302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250.17949296546013</v>
      </c>
      <c r="M106" s="35">
        <v>0</v>
      </c>
      <c r="N106" s="38">
        <f t="shared" si="1"/>
        <v>126856.26819126381</v>
      </c>
      <c r="O106" s="33"/>
    </row>
    <row r="107" spans="1:15" x14ac:dyDescent="0.25">
      <c r="A107" s="9" t="s">
        <v>185</v>
      </c>
      <c r="B107" s="10" t="s">
        <v>184</v>
      </c>
      <c r="C107" s="35">
        <v>536998.25278999784</v>
      </c>
      <c r="D107" s="36">
        <v>202215.36586737933</v>
      </c>
      <c r="E107" s="37">
        <v>76876.759129416867</v>
      </c>
      <c r="F107" s="36">
        <v>257906.12779320168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"/>
        <v>536998.25278999784</v>
      </c>
      <c r="O107" s="33"/>
    </row>
    <row r="108" spans="1:15" ht="30" x14ac:dyDescent="0.25">
      <c r="A108" s="9" t="s">
        <v>187</v>
      </c>
      <c r="B108" s="10" t="s">
        <v>186</v>
      </c>
      <c r="C108" s="35">
        <v>246550.37138875131</v>
      </c>
      <c r="D108" s="36">
        <v>0</v>
      </c>
      <c r="E108" s="37">
        <v>113892.1135292273</v>
      </c>
      <c r="F108" s="36">
        <v>132658.25785952402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9783.5903575127086</v>
      </c>
      <c r="M108" s="35">
        <v>0</v>
      </c>
      <c r="N108" s="38">
        <f t="shared" si="1"/>
        <v>256333.96174626402</v>
      </c>
      <c r="O108" s="33"/>
    </row>
    <row r="109" spans="1:15" x14ac:dyDescent="0.25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16249.467728822985</v>
      </c>
      <c r="H109" s="36">
        <v>16249.467728822985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"/>
        <v>16249.467728822985</v>
      </c>
      <c r="O109" s="33"/>
    </row>
    <row r="110" spans="1:15" x14ac:dyDescent="0.25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648775.51473924972</v>
      </c>
      <c r="H110" s="36">
        <v>271097.34174194257</v>
      </c>
      <c r="I110" s="37">
        <v>113492.54491498426</v>
      </c>
      <c r="J110" s="36">
        <v>264185.62808232271</v>
      </c>
      <c r="K110" s="35">
        <v>0</v>
      </c>
      <c r="L110" s="35">
        <v>0</v>
      </c>
      <c r="M110" s="35">
        <v>0</v>
      </c>
      <c r="N110" s="38">
        <f t="shared" si="1"/>
        <v>648775.51473924972</v>
      </c>
      <c r="O110" s="33"/>
    </row>
    <row r="111" spans="1:15" ht="30" x14ac:dyDescent="0.25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296770.69901148457</v>
      </c>
      <c r="H111" s="36">
        <v>1336.7288267664565</v>
      </c>
      <c r="I111" s="37">
        <v>119703.69386543552</v>
      </c>
      <c r="J111" s="36">
        <v>175730.27631928242</v>
      </c>
      <c r="K111" s="35">
        <v>0</v>
      </c>
      <c r="L111" s="35">
        <v>0</v>
      </c>
      <c r="M111" s="35">
        <v>926.27255401596005</v>
      </c>
      <c r="N111" s="38">
        <f t="shared" si="1"/>
        <v>297696.97156550054</v>
      </c>
      <c r="O111" s="33"/>
    </row>
    <row r="112" spans="1:15" ht="45" x14ac:dyDescent="0.25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277052.12916083948</v>
      </c>
      <c r="H112" s="36">
        <v>159334.92178741732</v>
      </c>
      <c r="I112" s="37">
        <v>23407.121159067388</v>
      </c>
      <c r="J112" s="36">
        <v>94310.086214354771</v>
      </c>
      <c r="K112" s="35">
        <v>0</v>
      </c>
      <c r="L112" s="35">
        <v>0</v>
      </c>
      <c r="M112" s="35">
        <v>0</v>
      </c>
      <c r="N112" s="38">
        <f t="shared" si="1"/>
        <v>277052.12916083948</v>
      </c>
      <c r="O112" s="33"/>
    </row>
    <row r="113" spans="1:15" ht="30" x14ac:dyDescent="0.25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108739.85808037368</v>
      </c>
      <c r="H113" s="36">
        <v>25778.658348646306</v>
      </c>
      <c r="I113" s="37">
        <v>51069.796386112437</v>
      </c>
      <c r="J113" s="36">
        <v>31891.403345614948</v>
      </c>
      <c r="K113" s="35">
        <v>0</v>
      </c>
      <c r="L113" s="35">
        <v>7700.2132284511272</v>
      </c>
      <c r="M113" s="35">
        <v>0</v>
      </c>
      <c r="N113" s="38">
        <f t="shared" si="1"/>
        <v>116440.07130882482</v>
      </c>
      <c r="O113" s="33"/>
    </row>
    <row r="114" spans="1:15" ht="30" x14ac:dyDescent="0.25">
      <c r="A114" s="9" t="s">
        <v>310</v>
      </c>
      <c r="B114" s="10" t="s">
        <v>293</v>
      </c>
      <c r="C114" s="35">
        <v>403021.82849642617</v>
      </c>
      <c r="D114" s="36">
        <v>0</v>
      </c>
      <c r="E114" s="37">
        <v>364448.44160825905</v>
      </c>
      <c r="F114" s="36">
        <v>38573.386888167122</v>
      </c>
      <c r="G114" s="35">
        <v>8023.8902393787102</v>
      </c>
      <c r="H114" s="36">
        <v>0</v>
      </c>
      <c r="I114" s="37">
        <v>8023.8902393787102</v>
      </c>
      <c r="J114" s="36">
        <v>0</v>
      </c>
      <c r="K114" s="35">
        <v>0</v>
      </c>
      <c r="L114" s="35">
        <v>104109.67492616441</v>
      </c>
      <c r="M114" s="35">
        <v>0</v>
      </c>
      <c r="N114" s="38">
        <f t="shared" si="1"/>
        <v>515155.39366196934</v>
      </c>
      <c r="O114" s="33"/>
    </row>
    <row r="115" spans="1:15" x14ac:dyDescent="0.25">
      <c r="A115" s="9" t="s">
        <v>197</v>
      </c>
      <c r="B115" s="10" t="s">
        <v>195</v>
      </c>
      <c r="C115" s="35">
        <v>65579.814461556918</v>
      </c>
      <c r="D115" s="36">
        <v>0</v>
      </c>
      <c r="E115" s="37">
        <v>64034.76011689959</v>
      </c>
      <c r="F115" s="36">
        <v>1545.0543446573231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33972.248712275818</v>
      </c>
      <c r="M115" s="35">
        <v>0</v>
      </c>
      <c r="N115" s="38">
        <f t="shared" si="1"/>
        <v>99552.063173832736</v>
      </c>
      <c r="O115" s="33"/>
    </row>
    <row r="116" spans="1:15" ht="30" x14ac:dyDescent="0.25">
      <c r="A116" s="9" t="s">
        <v>198</v>
      </c>
      <c r="B116" s="10" t="s">
        <v>196</v>
      </c>
      <c r="C116" s="35">
        <v>65771.980888797174</v>
      </c>
      <c r="D116" s="36">
        <v>0</v>
      </c>
      <c r="E116" s="37">
        <v>62676.419444300445</v>
      </c>
      <c r="F116" s="36">
        <v>3095.5614444967332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18043.944686622635</v>
      </c>
      <c r="M116" s="35">
        <v>0</v>
      </c>
      <c r="N116" s="38">
        <f t="shared" si="1"/>
        <v>83815.925575419809</v>
      </c>
      <c r="O116" s="33"/>
    </row>
    <row r="117" spans="1:15" ht="30" x14ac:dyDescent="0.25">
      <c r="A117" s="9" t="s">
        <v>311</v>
      </c>
      <c r="B117" s="10" t="s">
        <v>294</v>
      </c>
      <c r="C117" s="35">
        <v>404313.2068621103</v>
      </c>
      <c r="D117" s="36">
        <v>0</v>
      </c>
      <c r="E117" s="37">
        <v>49954.921003968411</v>
      </c>
      <c r="F117" s="36">
        <v>354358.2858581419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1355.0166578854298</v>
      </c>
      <c r="M117" s="35">
        <v>0</v>
      </c>
      <c r="N117" s="38">
        <f t="shared" si="1"/>
        <v>405668.22351999575</v>
      </c>
      <c r="O117" s="33"/>
    </row>
    <row r="118" spans="1:15" ht="30" x14ac:dyDescent="0.25">
      <c r="A118" s="9" t="s">
        <v>201</v>
      </c>
      <c r="B118" s="10" t="s">
        <v>199</v>
      </c>
      <c r="C118" s="35">
        <v>130220.98723272221</v>
      </c>
      <c r="D118" s="36">
        <v>0</v>
      </c>
      <c r="E118" s="37">
        <v>119444.21598741696</v>
      </c>
      <c r="F118" s="36">
        <v>10776.771245305257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19152.152526807567</v>
      </c>
      <c r="M118" s="35">
        <v>0</v>
      </c>
      <c r="N118" s="38">
        <f t="shared" si="1"/>
        <v>149373.13975952979</v>
      </c>
      <c r="O118" s="33"/>
    </row>
    <row r="119" spans="1:15" x14ac:dyDescent="0.25">
      <c r="A119" s="9" t="s">
        <v>312</v>
      </c>
      <c r="B119" s="10" t="s">
        <v>200</v>
      </c>
      <c r="C119" s="35">
        <v>70647.843342570355</v>
      </c>
      <c r="D119" s="36">
        <v>0</v>
      </c>
      <c r="E119" s="37">
        <v>29277.480341484938</v>
      </c>
      <c r="F119" s="36">
        <v>41370.36300108541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786.29618043243363</v>
      </c>
      <c r="M119" s="35">
        <v>0</v>
      </c>
      <c r="N119" s="38">
        <f t="shared" si="1"/>
        <v>71434.139523002785</v>
      </c>
      <c r="O119" s="33"/>
    </row>
    <row r="120" spans="1:15" x14ac:dyDescent="0.25">
      <c r="A120" s="9" t="s">
        <v>204</v>
      </c>
      <c r="B120" s="10" t="s">
        <v>202</v>
      </c>
      <c r="C120" s="35">
        <v>234566.6329543273</v>
      </c>
      <c r="D120" s="36">
        <v>0</v>
      </c>
      <c r="E120" s="37">
        <v>198499.29410482923</v>
      </c>
      <c r="F120" s="36">
        <v>36067.338849498083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13972.076699571837</v>
      </c>
      <c r="M120" s="35">
        <v>0</v>
      </c>
      <c r="N120" s="38">
        <f t="shared" si="1"/>
        <v>248538.70965389913</v>
      </c>
      <c r="O120" s="33"/>
    </row>
    <row r="121" spans="1:15" x14ac:dyDescent="0.25">
      <c r="A121" s="9" t="s">
        <v>206</v>
      </c>
      <c r="B121" s="10" t="s">
        <v>203</v>
      </c>
      <c r="C121" s="35">
        <v>54145.62015888514</v>
      </c>
      <c r="D121" s="36">
        <v>0</v>
      </c>
      <c r="E121" s="37">
        <v>28466.945960672041</v>
      </c>
      <c r="F121" s="36">
        <v>25678.674198213095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40588.52008655035</v>
      </c>
      <c r="M121" s="35">
        <v>0</v>
      </c>
      <c r="N121" s="38">
        <f t="shared" si="1"/>
        <v>94734.140245435497</v>
      </c>
      <c r="O121" s="33"/>
    </row>
    <row r="122" spans="1:15" x14ac:dyDescent="0.25">
      <c r="A122" s="9" t="s">
        <v>207</v>
      </c>
      <c r="B122" s="10" t="s">
        <v>205</v>
      </c>
      <c r="C122" s="35">
        <v>18841.246398020034</v>
      </c>
      <c r="D122" s="36">
        <v>0</v>
      </c>
      <c r="E122" s="37">
        <v>18841.246398020034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7311.6293236097235</v>
      </c>
      <c r="M122" s="35">
        <v>0</v>
      </c>
      <c r="N122" s="38">
        <f t="shared" si="1"/>
        <v>26152.875721629756</v>
      </c>
      <c r="O122" s="33"/>
    </row>
    <row r="123" spans="1:15" ht="30" x14ac:dyDescent="0.25">
      <c r="A123" s="9" t="s">
        <v>209</v>
      </c>
      <c r="B123" s="10" t="s">
        <v>295</v>
      </c>
      <c r="C123" s="35">
        <v>50530.276713441999</v>
      </c>
      <c r="D123" s="36">
        <v>0</v>
      </c>
      <c r="E123" s="37">
        <v>48768.386828825111</v>
      </c>
      <c r="F123" s="36">
        <v>1761.8898846168863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9608.045284414502</v>
      </c>
      <c r="M123" s="35">
        <v>0</v>
      </c>
      <c r="N123" s="38">
        <f t="shared" si="1"/>
        <v>60138.321997856503</v>
      </c>
      <c r="O123" s="33"/>
    </row>
    <row r="124" spans="1:15" ht="30" x14ac:dyDescent="0.25">
      <c r="A124" s="9" t="s">
        <v>211</v>
      </c>
      <c r="B124" s="10" t="s">
        <v>296</v>
      </c>
      <c r="C124" s="35">
        <v>13269.042690806078</v>
      </c>
      <c r="D124" s="36">
        <v>0</v>
      </c>
      <c r="E124" s="37">
        <v>13269.042690806078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6024.3792652991388</v>
      </c>
      <c r="M124" s="35">
        <v>0</v>
      </c>
      <c r="N124" s="38">
        <f t="shared" si="1"/>
        <v>19293.421956105216</v>
      </c>
      <c r="O124" s="33"/>
    </row>
    <row r="125" spans="1:15" ht="30" x14ac:dyDescent="0.25">
      <c r="A125" s="9" t="s">
        <v>213</v>
      </c>
      <c r="B125" s="10" t="s">
        <v>297</v>
      </c>
      <c r="C125" s="35">
        <v>56593.866461813057</v>
      </c>
      <c r="D125" s="36">
        <v>5828.0487185461034</v>
      </c>
      <c r="E125" s="37">
        <v>44865.470706165761</v>
      </c>
      <c r="F125" s="36">
        <v>5900.3470371011945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23174.448494896773</v>
      </c>
      <c r="M125" s="35">
        <v>0</v>
      </c>
      <c r="N125" s="38">
        <f t="shared" si="1"/>
        <v>79768.31495670983</v>
      </c>
      <c r="O125" s="33"/>
    </row>
    <row r="126" spans="1:15" ht="45" x14ac:dyDescent="0.25">
      <c r="A126" s="9" t="s">
        <v>215</v>
      </c>
      <c r="B126" s="10" t="s">
        <v>298</v>
      </c>
      <c r="C126" s="35">
        <v>169.32459991107433</v>
      </c>
      <c r="D126" s="36">
        <v>0</v>
      </c>
      <c r="E126" s="37">
        <v>169.32459991107433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"/>
        <v>169.32459991107433</v>
      </c>
      <c r="O126" s="33"/>
    </row>
    <row r="127" spans="1:15" x14ac:dyDescent="0.25">
      <c r="A127" s="9" t="s">
        <v>239</v>
      </c>
      <c r="B127" s="10" t="s">
        <v>208</v>
      </c>
      <c r="C127" s="35">
        <v>17487.065543188877</v>
      </c>
      <c r="D127" s="36">
        <v>0</v>
      </c>
      <c r="E127" s="37">
        <v>13648.762014839427</v>
      </c>
      <c r="F127" s="36">
        <v>3838.3035283494501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17487.065543188877</v>
      </c>
      <c r="O127" s="33"/>
    </row>
    <row r="128" spans="1:15" ht="30" x14ac:dyDescent="0.25">
      <c r="A128" s="9" t="s">
        <v>241</v>
      </c>
      <c r="B128" s="10" t="s">
        <v>210</v>
      </c>
      <c r="C128" s="35">
        <v>100642.64357355476</v>
      </c>
      <c r="D128" s="36">
        <v>0</v>
      </c>
      <c r="E128" s="37">
        <v>92518.764961717432</v>
      </c>
      <c r="F128" s="36">
        <v>8123.8786118373173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9149.0617245017911</v>
      </c>
      <c r="M128" s="35">
        <v>0</v>
      </c>
      <c r="N128" s="38">
        <f t="shared" si="1"/>
        <v>109791.70529805655</v>
      </c>
      <c r="O128" s="33"/>
    </row>
    <row r="129" spans="1:15" x14ac:dyDescent="0.25">
      <c r="A129" s="9" t="s">
        <v>243</v>
      </c>
      <c r="B129" s="10" t="s">
        <v>212</v>
      </c>
      <c r="C129" s="35">
        <v>92204.775374344637</v>
      </c>
      <c r="D129" s="36">
        <v>0</v>
      </c>
      <c r="E129" s="37">
        <v>79602.721527137939</v>
      </c>
      <c r="F129" s="36">
        <v>12602.053847206696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2381.5990179552741</v>
      </c>
      <c r="M129" s="35">
        <v>0</v>
      </c>
      <c r="N129" s="38">
        <f t="shared" si="1"/>
        <v>94586.374392299913</v>
      </c>
      <c r="O129" s="33"/>
    </row>
    <row r="130" spans="1:15" x14ac:dyDescent="0.25">
      <c r="A130" s="9" t="s">
        <v>313</v>
      </c>
      <c r="B130" s="10" t="s">
        <v>214</v>
      </c>
      <c r="C130" s="35">
        <v>40446.403049717454</v>
      </c>
      <c r="D130" s="36">
        <v>0</v>
      </c>
      <c r="E130" s="37">
        <v>33931.948763500994</v>
      </c>
      <c r="F130" s="36">
        <v>6514.4542862164608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8118.1903861854553</v>
      </c>
      <c r="M130" s="35">
        <v>0</v>
      </c>
      <c r="N130" s="38">
        <f t="shared" si="1"/>
        <v>48564.593435902905</v>
      </c>
      <c r="O130" s="33"/>
    </row>
    <row r="131" spans="1:15" ht="30" x14ac:dyDescent="0.25">
      <c r="A131" s="9" t="s">
        <v>314</v>
      </c>
      <c r="B131" s="10" t="s">
        <v>216</v>
      </c>
      <c r="C131" s="35">
        <v>193882.7874360343</v>
      </c>
      <c r="D131" s="36">
        <v>1557.6157802075707</v>
      </c>
      <c r="E131" s="37">
        <v>100061.11688713911</v>
      </c>
      <c r="F131" s="36">
        <v>92264.054768687623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30892.515359158351</v>
      </c>
      <c r="M131" s="35">
        <v>0</v>
      </c>
      <c r="N131" s="38">
        <f t="shared" si="1"/>
        <v>224775.30279519263</v>
      </c>
      <c r="O131" s="33"/>
    </row>
    <row r="132" spans="1:15" x14ac:dyDescent="0.25">
      <c r="A132" s="9" t="s">
        <v>315</v>
      </c>
      <c r="B132" s="10" t="s">
        <v>217</v>
      </c>
      <c r="C132" s="35">
        <v>208602.44965624102</v>
      </c>
      <c r="D132" s="36">
        <v>0</v>
      </c>
      <c r="E132" s="37">
        <v>176665.33483935127</v>
      </c>
      <c r="F132" s="36">
        <v>31937.114816889745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65041.42380573749</v>
      </c>
      <c r="M132" s="35">
        <v>0</v>
      </c>
      <c r="N132" s="38">
        <f t="shared" si="1"/>
        <v>273643.87346197851</v>
      </c>
      <c r="O132" s="33"/>
    </row>
    <row r="133" spans="1:15" ht="30" x14ac:dyDescent="0.25">
      <c r="A133" s="9" t="s">
        <v>316</v>
      </c>
      <c r="B133" s="10" t="s">
        <v>218</v>
      </c>
      <c r="C133" s="35">
        <v>287693.4746866913</v>
      </c>
      <c r="D133" s="36">
        <v>6493.8959785664465</v>
      </c>
      <c r="E133" s="37">
        <v>256300.6939977819</v>
      </c>
      <c r="F133" s="36">
        <v>24898.884710342973</v>
      </c>
      <c r="G133" s="35">
        <v>3033.9985813700005</v>
      </c>
      <c r="H133" s="36">
        <v>3033.9985813700005</v>
      </c>
      <c r="I133" s="37">
        <v>0</v>
      </c>
      <c r="J133" s="36">
        <v>0</v>
      </c>
      <c r="K133" s="35">
        <v>0</v>
      </c>
      <c r="L133" s="35">
        <v>137699.20507320674</v>
      </c>
      <c r="M133" s="35">
        <v>0</v>
      </c>
      <c r="N133" s="38">
        <f t="shared" si="1"/>
        <v>428426.67834126804</v>
      </c>
      <c r="O133" s="33"/>
    </row>
    <row r="134" spans="1:15" x14ac:dyDescent="0.25">
      <c r="A134" s="9" t="s">
        <v>225</v>
      </c>
      <c r="B134" s="10" t="s">
        <v>299</v>
      </c>
      <c r="C134" s="35">
        <v>27099.883121940467</v>
      </c>
      <c r="D134" s="36">
        <v>0</v>
      </c>
      <c r="E134" s="37">
        <v>27099.883121940467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16094.37666748945</v>
      </c>
      <c r="M134" s="35">
        <v>0</v>
      </c>
      <c r="N134" s="38">
        <f t="shared" si="1"/>
        <v>43194.259789429918</v>
      </c>
      <c r="O134" s="33"/>
    </row>
    <row r="135" spans="1:15" ht="30" x14ac:dyDescent="0.25">
      <c r="A135" s="9" t="s">
        <v>227</v>
      </c>
      <c r="B135" s="10" t="s">
        <v>300</v>
      </c>
      <c r="C135" s="35">
        <v>26513.231950380192</v>
      </c>
      <c r="D135" s="36">
        <v>0</v>
      </c>
      <c r="E135" s="37">
        <v>26204.609182546115</v>
      </c>
      <c r="F135" s="36">
        <v>308.62276783407691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188.46066570286308</v>
      </c>
      <c r="M135" s="35">
        <v>0</v>
      </c>
      <c r="N135" s="38">
        <f t="shared" si="1"/>
        <v>26701.692616083055</v>
      </c>
      <c r="O135" s="33"/>
    </row>
    <row r="136" spans="1:15" x14ac:dyDescent="0.25">
      <c r="A136" s="9" t="s">
        <v>234</v>
      </c>
      <c r="B136" s="10" t="s">
        <v>301</v>
      </c>
      <c r="C136" s="35">
        <v>43617.15013183422</v>
      </c>
      <c r="D136" s="36">
        <v>13866.319731915866</v>
      </c>
      <c r="E136" s="37">
        <v>24530.694887662059</v>
      </c>
      <c r="F136" s="36">
        <v>5220.1355122562918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1128.821003269109</v>
      </c>
      <c r="M136" s="35">
        <v>0</v>
      </c>
      <c r="N136" s="38">
        <f t="shared" si="1"/>
        <v>44745.971135103326</v>
      </c>
      <c r="O136" s="33"/>
    </row>
    <row r="137" spans="1:15" x14ac:dyDescent="0.25">
      <c r="A137" s="9" t="s">
        <v>317</v>
      </c>
      <c r="B137" s="10" t="s">
        <v>302</v>
      </c>
      <c r="C137" s="35">
        <v>63815.887146690169</v>
      </c>
      <c r="D137" s="36">
        <v>0</v>
      </c>
      <c r="E137" s="37">
        <v>55168.512564908066</v>
      </c>
      <c r="F137" s="36">
        <v>8647.3745817821018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17062.777317532924</v>
      </c>
      <c r="M137" s="35">
        <v>0</v>
      </c>
      <c r="N137" s="38">
        <f t="shared" si="1"/>
        <v>80878.664464223097</v>
      </c>
      <c r="O137" s="33"/>
    </row>
    <row r="138" spans="1:15" x14ac:dyDescent="0.25">
      <c r="A138" s="9" t="s">
        <v>318</v>
      </c>
      <c r="B138" s="10" t="s">
        <v>220</v>
      </c>
      <c r="C138" s="35">
        <v>33691.598389270112</v>
      </c>
      <c r="D138" s="36">
        <v>0</v>
      </c>
      <c r="E138" s="37">
        <v>33691.598389270112</v>
      </c>
      <c r="F138" s="36">
        <v>0</v>
      </c>
      <c r="G138" s="35">
        <v>1082.2425071807347</v>
      </c>
      <c r="H138" s="36">
        <v>0</v>
      </c>
      <c r="I138" s="37">
        <v>1082.2425071807347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"/>
        <v>34773.840896450849</v>
      </c>
      <c r="O138" s="33"/>
    </row>
    <row r="139" spans="1:15" ht="30" x14ac:dyDescent="0.25">
      <c r="A139" s="9" t="s">
        <v>319</v>
      </c>
      <c r="B139" s="10" t="s">
        <v>222</v>
      </c>
      <c r="C139" s="35">
        <v>28466.392695369588</v>
      </c>
      <c r="D139" s="36">
        <v>0</v>
      </c>
      <c r="E139" s="37">
        <v>23928.71976777523</v>
      </c>
      <c r="F139" s="36">
        <v>4537.672927594358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20885.589718770771</v>
      </c>
      <c r="M139" s="35">
        <v>0</v>
      </c>
      <c r="N139" s="38">
        <f t="shared" ref="N139:N143" si="2">+C139+G139+K139+L139+M139</f>
        <v>49351.982414140359</v>
      </c>
      <c r="O139" s="33"/>
    </row>
    <row r="140" spans="1:15" ht="30" x14ac:dyDescent="0.25">
      <c r="A140" s="9" t="s">
        <v>320</v>
      </c>
      <c r="B140" s="10" t="s">
        <v>223</v>
      </c>
      <c r="C140" s="35">
        <v>6885.8704115870032</v>
      </c>
      <c r="D140" s="36">
        <v>0</v>
      </c>
      <c r="E140" s="37">
        <v>6355.3467279412544</v>
      </c>
      <c r="F140" s="36">
        <v>530.52368364574886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88.815564388462008</v>
      </c>
      <c r="M140" s="35">
        <v>0</v>
      </c>
      <c r="N140" s="38">
        <f t="shared" si="2"/>
        <v>6974.6859759754652</v>
      </c>
      <c r="O140" s="33"/>
    </row>
    <row r="141" spans="1:15" x14ac:dyDescent="0.25">
      <c r="A141" s="9" t="s">
        <v>321</v>
      </c>
      <c r="B141" s="10" t="s">
        <v>224</v>
      </c>
      <c r="C141" s="35">
        <v>34638.427295959438</v>
      </c>
      <c r="D141" s="36">
        <v>0</v>
      </c>
      <c r="E141" s="37">
        <v>34638.427295959438</v>
      </c>
      <c r="F141" s="36">
        <v>0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51894.128037548377</v>
      </c>
      <c r="M141" s="35">
        <v>0</v>
      </c>
      <c r="N141" s="38">
        <f t="shared" si="2"/>
        <v>86532.555333507815</v>
      </c>
      <c r="O141" s="33"/>
    </row>
    <row r="142" spans="1:15" x14ac:dyDescent="0.25">
      <c r="A142" s="9" t="s">
        <v>322</v>
      </c>
      <c r="B142" s="10" t="s">
        <v>226</v>
      </c>
      <c r="C142" s="35">
        <v>7251.040150781665</v>
      </c>
      <c r="D142" s="36">
        <v>0</v>
      </c>
      <c r="E142" s="82">
        <v>7251.040150781665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2"/>
        <v>7251.040150781665</v>
      </c>
      <c r="O142" s="33"/>
    </row>
    <row r="143" spans="1:15" ht="14.25" customHeight="1" x14ac:dyDescent="0.25">
      <c r="A143" s="9" t="s">
        <v>323</v>
      </c>
      <c r="B143" s="10" t="s">
        <v>228</v>
      </c>
      <c r="C143" s="35">
        <v>7781.6515387497175</v>
      </c>
      <c r="D143" s="36">
        <v>0</v>
      </c>
      <c r="E143" s="82">
        <v>7781.6515387497175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7875.4145561070573</v>
      </c>
      <c r="M143" s="35">
        <v>0</v>
      </c>
      <c r="N143" s="38">
        <f t="shared" si="2"/>
        <v>15657.066094856775</v>
      </c>
      <c r="O143" s="33"/>
    </row>
    <row r="144" spans="1:15" x14ac:dyDescent="0.25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</row>
    <row r="145" spans="1:15" x14ac:dyDescent="0.25">
      <c r="A145" s="11"/>
      <c r="B145" s="12" t="s">
        <v>229</v>
      </c>
      <c r="C145" s="45">
        <f t="shared" ref="C145:M145" si="3">SUM(C11:C144)</f>
        <v>18692740.801917076</v>
      </c>
      <c r="D145" s="45">
        <f t="shared" si="3"/>
        <v>549193.63500742207</v>
      </c>
      <c r="E145" s="83">
        <f t="shared" si="3"/>
        <v>11270624.691378942</v>
      </c>
      <c r="F145" s="45">
        <f t="shared" si="3"/>
        <v>6872922.4755307166</v>
      </c>
      <c r="G145" s="45">
        <f t="shared" si="3"/>
        <v>1359727.8000486996</v>
      </c>
      <c r="H145" s="45">
        <f t="shared" si="3"/>
        <v>476831.11701496562</v>
      </c>
      <c r="I145" s="83">
        <f t="shared" si="3"/>
        <v>316779.28907215904</v>
      </c>
      <c r="J145" s="45">
        <f t="shared" si="3"/>
        <v>566117.39396157477</v>
      </c>
      <c r="K145" s="45">
        <f t="shared" si="3"/>
        <v>1587.3281740319899</v>
      </c>
      <c r="L145" s="45">
        <f t="shared" si="3"/>
        <v>2734488.5359266656</v>
      </c>
      <c r="M145" s="45">
        <f t="shared" si="3"/>
        <v>926.27255401596005</v>
      </c>
      <c r="N145" s="45">
        <f t="shared" ref="N145" si="4">+C145+G145+K145+L145+M145</f>
        <v>22789470.738620494</v>
      </c>
      <c r="O145" s="33"/>
    </row>
    <row r="146" spans="1:15" x14ac:dyDescent="0.25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</row>
    <row r="147" spans="1:15" x14ac:dyDescent="0.25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5392.9023240879169</v>
      </c>
      <c r="M147" s="35">
        <v>0</v>
      </c>
      <c r="N147" s="38">
        <f t="shared" ref="N147:N153" si="5">+C147+G147+K147+L147+M147</f>
        <v>5392.9023240879169</v>
      </c>
      <c r="O147" s="33"/>
    </row>
    <row r="148" spans="1:15" x14ac:dyDescent="0.25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1576.2802440999999</v>
      </c>
      <c r="L148" s="35">
        <v>0</v>
      </c>
      <c r="M148" s="35">
        <v>0</v>
      </c>
      <c r="N148" s="38">
        <f t="shared" si="5"/>
        <v>1576.2802440999999</v>
      </c>
      <c r="O148" s="33"/>
    </row>
    <row r="149" spans="1:15" x14ac:dyDescent="0.25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42755.030442305622</v>
      </c>
      <c r="L149" s="35">
        <v>0</v>
      </c>
      <c r="M149" s="35">
        <v>0</v>
      </c>
      <c r="N149" s="38">
        <f t="shared" si="5"/>
        <v>42755.030442305622</v>
      </c>
      <c r="O149" s="33"/>
    </row>
    <row r="150" spans="1:15" x14ac:dyDescent="0.25">
      <c r="A150" s="9" t="s">
        <v>324</v>
      </c>
      <c r="B150" s="16" t="s">
        <v>159</v>
      </c>
      <c r="C150" s="35">
        <v>159539.25410506516</v>
      </c>
      <c r="D150" s="40">
        <v>159539.25410506516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7037.3773328667667</v>
      </c>
      <c r="L150" s="35">
        <v>0</v>
      </c>
      <c r="M150" s="35">
        <v>0</v>
      </c>
      <c r="N150" s="38">
        <f t="shared" si="5"/>
        <v>166576.63143793194</v>
      </c>
      <c r="O150" s="33"/>
    </row>
    <row r="151" spans="1:15" x14ac:dyDescent="0.25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227202.84557267869</v>
      </c>
      <c r="M151" s="35">
        <v>0</v>
      </c>
      <c r="N151" s="38">
        <f t="shared" si="5"/>
        <v>227202.84557267869</v>
      </c>
      <c r="O151" s="33"/>
    </row>
    <row r="152" spans="1:15" x14ac:dyDescent="0.25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5703.3234462527662</v>
      </c>
      <c r="L152" s="35">
        <v>0</v>
      </c>
      <c r="M152" s="35">
        <v>0</v>
      </c>
      <c r="N152" s="38">
        <f t="shared" si="5"/>
        <v>5703.3234462527662</v>
      </c>
      <c r="O152" s="33"/>
    </row>
    <row r="153" spans="1:15" ht="30" x14ac:dyDescent="0.25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0</v>
      </c>
      <c r="N153" s="38">
        <f t="shared" si="5"/>
        <v>0</v>
      </c>
      <c r="O153" s="33"/>
    </row>
    <row r="154" spans="1:15" x14ac:dyDescent="0.25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</row>
    <row r="155" spans="1:15" x14ac:dyDescent="0.25">
      <c r="A155" s="11"/>
      <c r="B155" s="12" t="s">
        <v>236</v>
      </c>
      <c r="C155" s="46">
        <f>SUM(C147:C154)</f>
        <v>159539.25410506516</v>
      </c>
      <c r="D155" s="46">
        <f>SUM(D147:D154)</f>
        <v>159539.25410506516</v>
      </c>
      <c r="E155" s="46">
        <f>SUM(E147:E154)</f>
        <v>0</v>
      </c>
      <c r="F155" s="46">
        <f t="shared" ref="F155" si="6">SUM(F147:F154)</f>
        <v>0</v>
      </c>
      <c r="G155" s="46">
        <f t="shared" ref="G155:K155" si="7">SUM(G147:G154)</f>
        <v>0</v>
      </c>
      <c r="H155" s="46">
        <f t="shared" ref="H155:I155" si="8">SUM(H147:H154)</f>
        <v>0</v>
      </c>
      <c r="I155" s="46">
        <f t="shared" si="8"/>
        <v>0</v>
      </c>
      <c r="J155" s="46">
        <f t="shared" ref="J155" si="9">SUM(J147:J154)</f>
        <v>0</v>
      </c>
      <c r="K155" s="46">
        <f t="shared" si="7"/>
        <v>57072.01146552516</v>
      </c>
      <c r="L155" s="46">
        <f>SUM(L147:L154)</f>
        <v>232595.74789676661</v>
      </c>
      <c r="M155" s="46">
        <f t="shared" ref="M155" si="10">SUM(M147:M154)</f>
        <v>0</v>
      </c>
      <c r="N155" s="46">
        <f>SUM(N147:N154)</f>
        <v>449207.01346735697</v>
      </c>
      <c r="O155" s="33"/>
    </row>
    <row r="156" spans="1:15" ht="31.5" customHeight="1" x14ac:dyDescent="0.25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</row>
    <row r="157" spans="1:15" x14ac:dyDescent="0.25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20915.294148888195</v>
      </c>
      <c r="N157" s="38">
        <f t="shared" ref="N157:N166" si="11">+C157+G157+K157+L157+M157</f>
        <v>20915.294148888195</v>
      </c>
      <c r="O157" s="33"/>
    </row>
    <row r="158" spans="1:15" x14ac:dyDescent="0.25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1"/>
        <v>0</v>
      </c>
      <c r="O158" s="33"/>
    </row>
    <row r="159" spans="1:15" x14ac:dyDescent="0.25">
      <c r="A159" s="9" t="s">
        <v>392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6650.8935094017652</v>
      </c>
      <c r="L159" s="35">
        <v>0</v>
      </c>
      <c r="M159" s="35">
        <v>0</v>
      </c>
      <c r="N159" s="38">
        <f t="shared" si="11"/>
        <v>6650.8935094017652</v>
      </c>
      <c r="O159" s="33"/>
    </row>
    <row r="160" spans="1:15" x14ac:dyDescent="0.25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1936.7979341353091</v>
      </c>
      <c r="N160" s="38">
        <f t="shared" si="11"/>
        <v>1936.7979341353091</v>
      </c>
      <c r="O160" s="33"/>
    </row>
    <row r="161" spans="1:15" ht="30" x14ac:dyDescent="0.25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388248.21107198269</v>
      </c>
      <c r="L161" s="35">
        <v>0</v>
      </c>
      <c r="M161" s="35">
        <v>0</v>
      </c>
      <c r="N161" s="38">
        <f t="shared" si="11"/>
        <v>388248.21107198269</v>
      </c>
      <c r="O161" s="33"/>
    </row>
    <row r="162" spans="1:15" x14ac:dyDescent="0.25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125427.80856700469</v>
      </c>
      <c r="L162" s="35">
        <v>0</v>
      </c>
      <c r="M162" s="35">
        <v>0</v>
      </c>
      <c r="N162" s="38">
        <f t="shared" si="11"/>
        <v>125427.80856700469</v>
      </c>
      <c r="O162" s="33"/>
    </row>
    <row r="163" spans="1:15" ht="30" x14ac:dyDescent="0.25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25815.667078879422</v>
      </c>
      <c r="L163" s="35">
        <v>0</v>
      </c>
      <c r="M163" s="35">
        <v>0</v>
      </c>
      <c r="N163" s="38">
        <f t="shared" si="11"/>
        <v>25815.667078879422</v>
      </c>
      <c r="O163" s="33"/>
    </row>
    <row r="164" spans="1:15" x14ac:dyDescent="0.25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273901.45753509912</v>
      </c>
      <c r="L164" s="35">
        <v>0</v>
      </c>
      <c r="M164" s="35">
        <v>17487.698874839429</v>
      </c>
      <c r="N164" s="38">
        <f t="shared" si="11"/>
        <v>291389.15640993853</v>
      </c>
      <c r="O164" s="33"/>
    </row>
    <row r="165" spans="1:15" ht="30" x14ac:dyDescent="0.25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307960.2549337275</v>
      </c>
      <c r="L165" s="35">
        <v>0</v>
      </c>
      <c r="M165" s="35">
        <v>41700.302800169877</v>
      </c>
      <c r="N165" s="38">
        <f t="shared" si="11"/>
        <v>349660.55773389735</v>
      </c>
      <c r="O165" s="33"/>
    </row>
    <row r="166" spans="1:15" x14ac:dyDescent="0.25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201598.54089868921</v>
      </c>
      <c r="N166" s="38">
        <f t="shared" si="11"/>
        <v>201598.54089868921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245</v>
      </c>
      <c r="C168" s="45">
        <f>SUM(C157:C167)</f>
        <v>0</v>
      </c>
      <c r="D168" s="45">
        <f t="shared" ref="D168:M168" si="12">SUM(D157:D167)</f>
        <v>0</v>
      </c>
      <c r="E168" s="45">
        <f t="shared" si="12"/>
        <v>0</v>
      </c>
      <c r="F168" s="45">
        <f t="shared" ref="F168" si="13">SUM(F157:F167)</f>
        <v>0</v>
      </c>
      <c r="G168" s="45">
        <f t="shared" si="12"/>
        <v>0</v>
      </c>
      <c r="H168" s="45">
        <f t="shared" ref="H168:I168" si="14">SUM(H157:H167)</f>
        <v>0</v>
      </c>
      <c r="I168" s="45">
        <f t="shared" si="14"/>
        <v>0</v>
      </c>
      <c r="J168" s="45">
        <f t="shared" ref="J168" si="15">SUM(J157:J167)</f>
        <v>0</v>
      </c>
      <c r="K168" s="45">
        <f>SUM(K157:K167)</f>
        <v>1128004.2926960951</v>
      </c>
      <c r="L168" s="45">
        <f t="shared" si="12"/>
        <v>0</v>
      </c>
      <c r="M168" s="45">
        <f t="shared" si="12"/>
        <v>283638.63465672202</v>
      </c>
      <c r="N168" s="45">
        <f>SUM(N157:N167)</f>
        <v>1411642.9273528173</v>
      </c>
      <c r="O168" s="33"/>
    </row>
    <row r="169" spans="1:15" x14ac:dyDescent="0.25">
      <c r="A169" s="19" t="s">
        <v>250</v>
      </c>
      <c r="B169" s="20" t="s">
        <v>251</v>
      </c>
      <c r="C169" s="45">
        <f>+C155+C168+C145</f>
        <v>18852280.056022141</v>
      </c>
      <c r="D169" s="45">
        <f t="shared" ref="D169:M169" si="16">+D155+D168+D145</f>
        <v>708732.8891124872</v>
      </c>
      <c r="E169" s="45">
        <f t="shared" si="16"/>
        <v>11270624.691378942</v>
      </c>
      <c r="F169" s="45">
        <f t="shared" ref="F169" si="17">+F155+F168+F145</f>
        <v>6872922.4755307166</v>
      </c>
      <c r="G169" s="45">
        <f t="shared" si="16"/>
        <v>1359727.8000486996</v>
      </c>
      <c r="H169" s="45">
        <f t="shared" ref="H169:I169" si="18">+H155+H168+H145</f>
        <v>476831.11701496562</v>
      </c>
      <c r="I169" s="45">
        <f t="shared" si="18"/>
        <v>316779.28907215904</v>
      </c>
      <c r="J169" s="45">
        <f t="shared" ref="J169" si="19">+J155+J168+J145</f>
        <v>566117.39396157477</v>
      </c>
      <c r="K169" s="45">
        <f t="shared" si="16"/>
        <v>1186663.6323356524</v>
      </c>
      <c r="L169" s="45">
        <f t="shared" si="16"/>
        <v>2967084.2838234324</v>
      </c>
      <c r="M169" s="45">
        <f t="shared" si="16"/>
        <v>284564.90721073799</v>
      </c>
      <c r="N169" s="45">
        <f>+N155+N168+N145</f>
        <v>24650320.67944067</v>
      </c>
      <c r="O169" s="33"/>
    </row>
    <row r="170" spans="1:15" x14ac:dyDescent="0.25">
      <c r="A170" t="s">
        <v>276</v>
      </c>
    </row>
    <row r="171" spans="1:15" x14ac:dyDescent="0.25">
      <c r="A171" s="28"/>
      <c r="I171" s="27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69" priority="7" stopIfTrue="1" operator="lessThan">
      <formula>0</formula>
    </cfRule>
  </conditionalFormatting>
  <conditionalFormatting sqref="E147:E154">
    <cfRule type="cellIs" dxfId="68" priority="8" stopIfTrue="1" operator="lessThan">
      <formula>0</formula>
    </cfRule>
  </conditionalFormatting>
  <conditionalFormatting sqref="F157:F167">
    <cfRule type="cellIs" dxfId="67" priority="5" stopIfTrue="1" operator="lessThan">
      <formula>0</formula>
    </cfRule>
  </conditionalFormatting>
  <conditionalFormatting sqref="F147:F154">
    <cfRule type="cellIs" dxfId="66" priority="6" stopIfTrue="1" operator="lessThan">
      <formula>0</formula>
    </cfRule>
  </conditionalFormatting>
  <conditionalFormatting sqref="I157:I167">
    <cfRule type="cellIs" dxfId="65" priority="3" stopIfTrue="1" operator="lessThan">
      <formula>0</formula>
    </cfRule>
  </conditionalFormatting>
  <conditionalFormatting sqref="I147:I154">
    <cfRule type="cellIs" dxfId="64" priority="4" stopIfTrue="1" operator="lessThan">
      <formula>0</formula>
    </cfRule>
  </conditionalFormatting>
  <conditionalFormatting sqref="J157:J167">
    <cfRule type="cellIs" dxfId="63" priority="1" stopIfTrue="1" operator="lessThan">
      <formula>0</formula>
    </cfRule>
  </conditionalFormatting>
  <conditionalFormatting sqref="J147:J154">
    <cfRule type="cellIs" dxfId="62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79998168889431442"/>
  </sheetPr>
  <dimension ref="A2:O177"/>
  <sheetViews>
    <sheetView showGridLines="0" zoomScale="70" zoomScaleNormal="70" workbookViewId="0">
      <pane xSplit="2" ySplit="10" topLeftCell="C168" activePane="bottomRight" state="frozen"/>
      <selection pane="topRight" activeCell="C1" sqref="C1"/>
      <selection pane="bottomLeft" activeCell="A11" sqref="A11"/>
      <selection pane="bottomRight" activeCell="N171" sqref="N171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18.75" x14ac:dyDescent="0.3">
      <c r="B3" s="110" t="s">
        <v>252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254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711.96682949535113</v>
      </c>
      <c r="D11" s="36">
        <v>0</v>
      </c>
      <c r="E11" s="37">
        <v>711.96682949535113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4710.7713964819141</v>
      </c>
      <c r="M11" s="35">
        <v>0</v>
      </c>
      <c r="N11" s="38">
        <f t="shared" ref="N11:N74" si="0">+C11+G11+K11+L11+M11</f>
        <v>5422.7382259772648</v>
      </c>
      <c r="O11" s="33"/>
    </row>
    <row r="12" spans="1:15" x14ac:dyDescent="0.25">
      <c r="A12" s="9" t="s">
        <v>22</v>
      </c>
      <c r="B12" s="10" t="s">
        <v>23</v>
      </c>
      <c r="C12" s="35">
        <v>110.83111241651906</v>
      </c>
      <c r="D12" s="36">
        <v>0</v>
      </c>
      <c r="E12" s="37">
        <v>110.83111241651906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835.52682378677207</v>
      </c>
      <c r="M12" s="35">
        <v>0</v>
      </c>
      <c r="N12" s="38">
        <f t="shared" si="0"/>
        <v>946.35793620329116</v>
      </c>
      <c r="O12" s="33"/>
    </row>
    <row r="13" spans="1:15" ht="30" x14ac:dyDescent="0.25">
      <c r="A13" s="9" t="s">
        <v>24</v>
      </c>
      <c r="B13" s="10" t="s">
        <v>25</v>
      </c>
      <c r="C13" s="35">
        <v>1134.2683850693325</v>
      </c>
      <c r="D13" s="36">
        <v>0</v>
      </c>
      <c r="E13" s="37">
        <v>1134.2683850693325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594.36142511763455</v>
      </c>
      <c r="M13" s="35">
        <v>0</v>
      </c>
      <c r="N13" s="38">
        <f t="shared" si="0"/>
        <v>1728.629810186967</v>
      </c>
      <c r="O13" s="33"/>
    </row>
    <row r="14" spans="1:15" x14ac:dyDescent="0.25">
      <c r="A14" s="9" t="s">
        <v>26</v>
      </c>
      <c r="B14" s="10" t="s">
        <v>27</v>
      </c>
      <c r="C14" s="35">
        <v>9308.5676619414517</v>
      </c>
      <c r="D14" s="36">
        <v>0</v>
      </c>
      <c r="E14" s="37">
        <v>9308.5676619414517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4384.815187820499</v>
      </c>
      <c r="M14" s="35">
        <v>0</v>
      </c>
      <c r="N14" s="38">
        <f t="shared" si="0"/>
        <v>13693.382849761951</v>
      </c>
      <c r="O14" s="33"/>
    </row>
    <row r="15" spans="1:15" x14ac:dyDescent="0.25">
      <c r="A15" s="9" t="s">
        <v>28</v>
      </c>
      <c r="B15" s="10" t="s">
        <v>30</v>
      </c>
      <c r="C15" s="35">
        <v>20851.746873706732</v>
      </c>
      <c r="D15" s="36">
        <v>0</v>
      </c>
      <c r="E15" s="37">
        <v>9982.786971408108</v>
      </c>
      <c r="F15" s="36">
        <v>10868.959902298622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165.50815176520422</v>
      </c>
      <c r="M15" s="35">
        <v>0</v>
      </c>
      <c r="N15" s="38">
        <f t="shared" si="0"/>
        <v>21017.255025471935</v>
      </c>
      <c r="O15" s="33"/>
    </row>
    <row r="16" spans="1:15" x14ac:dyDescent="0.25">
      <c r="A16" s="9" t="s">
        <v>29</v>
      </c>
      <c r="B16" s="10" t="s">
        <v>32</v>
      </c>
      <c r="C16" s="35">
        <v>1005.1224885346062</v>
      </c>
      <c r="D16" s="36">
        <v>0</v>
      </c>
      <c r="E16" s="37">
        <v>1005.1224885346062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9123.4055285406412</v>
      </c>
      <c r="M16" s="35">
        <v>0</v>
      </c>
      <c r="N16" s="38">
        <f t="shared" si="0"/>
        <v>10128.528017075247</v>
      </c>
      <c r="O16" s="33"/>
    </row>
    <row r="17" spans="1:15" x14ac:dyDescent="0.25">
      <c r="A17" s="9" t="s">
        <v>31</v>
      </c>
      <c r="B17" s="10" t="s">
        <v>34</v>
      </c>
      <c r="C17" s="35">
        <v>8164.9941277838843</v>
      </c>
      <c r="D17" s="36">
        <v>0</v>
      </c>
      <c r="E17" s="37">
        <v>8164.9941277838843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2178.8764597996428</v>
      </c>
      <c r="M17" s="35">
        <v>0</v>
      </c>
      <c r="N17" s="38">
        <f t="shared" si="0"/>
        <v>10343.870587583528</v>
      </c>
      <c r="O17" s="33"/>
    </row>
    <row r="18" spans="1:15" x14ac:dyDescent="0.25">
      <c r="A18" s="9" t="s">
        <v>33</v>
      </c>
      <c r="B18" s="10" t="s">
        <v>36</v>
      </c>
      <c r="C18" s="35">
        <v>4591.266954365391</v>
      </c>
      <c r="D18" s="36">
        <v>0</v>
      </c>
      <c r="E18" s="37">
        <v>4591.266954365391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20826.374486218796</v>
      </c>
      <c r="M18" s="35">
        <v>0</v>
      </c>
      <c r="N18" s="38">
        <f t="shared" si="0"/>
        <v>25417.641440584186</v>
      </c>
      <c r="O18" s="33"/>
    </row>
    <row r="19" spans="1:15" x14ac:dyDescent="0.25">
      <c r="A19" s="9" t="s">
        <v>35</v>
      </c>
      <c r="B19" s="10" t="s">
        <v>277</v>
      </c>
      <c r="C19" s="35">
        <v>9148.6583801606575</v>
      </c>
      <c r="D19" s="36">
        <v>0</v>
      </c>
      <c r="E19" s="37">
        <v>9148.6583801606575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38436.134612213813</v>
      </c>
      <c r="M19" s="35">
        <v>0</v>
      </c>
      <c r="N19" s="38">
        <f t="shared" si="0"/>
        <v>47584.792992374467</v>
      </c>
      <c r="O19" s="33"/>
    </row>
    <row r="20" spans="1:15" x14ac:dyDescent="0.25">
      <c r="A20" s="9" t="s">
        <v>37</v>
      </c>
      <c r="B20" s="10" t="s">
        <v>278</v>
      </c>
      <c r="C20" s="35">
        <v>10894.884428181578</v>
      </c>
      <c r="D20" s="36">
        <v>0</v>
      </c>
      <c r="E20" s="37">
        <v>10894.884428181578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28350.192642735939</v>
      </c>
      <c r="M20" s="35">
        <v>0</v>
      </c>
      <c r="N20" s="38">
        <f t="shared" si="0"/>
        <v>39245.077070917519</v>
      </c>
      <c r="O20" s="33"/>
    </row>
    <row r="21" spans="1:15" x14ac:dyDescent="0.25">
      <c r="A21" s="9" t="s">
        <v>38</v>
      </c>
      <c r="B21" s="10" t="s">
        <v>39</v>
      </c>
      <c r="C21" s="35">
        <v>16001.066985594334</v>
      </c>
      <c r="D21" s="36">
        <v>0</v>
      </c>
      <c r="E21" s="37">
        <v>16001.066985594334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3997.5799994262943</v>
      </c>
      <c r="M21" s="35">
        <v>0</v>
      </c>
      <c r="N21" s="38">
        <f t="shared" si="0"/>
        <v>19998.646985020627</v>
      </c>
      <c r="O21" s="33"/>
    </row>
    <row r="22" spans="1:15" x14ac:dyDescent="0.25">
      <c r="A22" s="9" t="s">
        <v>40</v>
      </c>
      <c r="B22" s="10" t="s">
        <v>41</v>
      </c>
      <c r="C22" s="35">
        <v>10653.00893584683</v>
      </c>
      <c r="D22" s="36">
        <v>0</v>
      </c>
      <c r="E22" s="37">
        <v>8836.1011202086775</v>
      </c>
      <c r="F22" s="36">
        <v>1816.9078156381531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4348.6503479879057</v>
      </c>
      <c r="M22" s="35">
        <v>0</v>
      </c>
      <c r="N22" s="38">
        <f t="shared" si="0"/>
        <v>15001.659283834735</v>
      </c>
      <c r="O22" s="33"/>
    </row>
    <row r="23" spans="1:15" x14ac:dyDescent="0.25">
      <c r="A23" s="9" t="s">
        <v>42</v>
      </c>
      <c r="B23" s="10" t="s">
        <v>43</v>
      </c>
      <c r="C23" s="35">
        <v>13060.224333468817</v>
      </c>
      <c r="D23" s="36">
        <v>0</v>
      </c>
      <c r="E23" s="37">
        <v>10550.942660396304</v>
      </c>
      <c r="F23" s="36">
        <v>2509.2816730725144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5960.4383868740815</v>
      </c>
      <c r="M23" s="35">
        <v>0</v>
      </c>
      <c r="N23" s="38">
        <f t="shared" si="0"/>
        <v>19020.662720342898</v>
      </c>
      <c r="O23" s="33"/>
    </row>
    <row r="24" spans="1:15" x14ac:dyDescent="0.25">
      <c r="A24" s="9" t="s">
        <v>44</v>
      </c>
      <c r="B24" s="10" t="s">
        <v>45</v>
      </c>
      <c r="C24" s="35">
        <v>354377.91064291127</v>
      </c>
      <c r="D24" s="36">
        <v>0</v>
      </c>
      <c r="E24" s="37">
        <v>143045.06346637962</v>
      </c>
      <c r="F24" s="36">
        <v>211332.84717653165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5079.7611624909969</v>
      </c>
      <c r="M24" s="35">
        <v>0</v>
      </c>
      <c r="N24" s="38">
        <f t="shared" si="0"/>
        <v>359457.67180540226</v>
      </c>
      <c r="O24" s="33"/>
    </row>
    <row r="25" spans="1:15" x14ac:dyDescent="0.25">
      <c r="A25" s="9" t="s">
        <v>46</v>
      </c>
      <c r="B25" s="10" t="s">
        <v>47</v>
      </c>
      <c r="C25" s="35">
        <v>945.40633604309369</v>
      </c>
      <c r="D25" s="36">
        <v>0</v>
      </c>
      <c r="E25" s="37">
        <v>945.40633604309369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17018.183567765656</v>
      </c>
      <c r="M25" s="35">
        <v>0</v>
      </c>
      <c r="N25" s="38">
        <f t="shared" si="0"/>
        <v>17963.589903808752</v>
      </c>
      <c r="O25" s="33"/>
    </row>
    <row r="26" spans="1:15" x14ac:dyDescent="0.25">
      <c r="A26" s="9" t="s">
        <v>48</v>
      </c>
      <c r="B26" s="10" t="s">
        <v>49</v>
      </c>
      <c r="C26" s="35">
        <v>247445.47360846377</v>
      </c>
      <c r="D26" s="36">
        <v>0</v>
      </c>
      <c r="E26" s="37">
        <v>113377.9439385428</v>
      </c>
      <c r="F26" s="36">
        <v>134067.52966992097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30512.786935022195</v>
      </c>
      <c r="M26" s="35">
        <v>0</v>
      </c>
      <c r="N26" s="38">
        <f t="shared" si="0"/>
        <v>277958.26054348599</v>
      </c>
      <c r="O26" s="33"/>
    </row>
    <row r="27" spans="1:15" x14ac:dyDescent="0.25">
      <c r="A27" s="9" t="s">
        <v>50</v>
      </c>
      <c r="B27" s="10" t="s">
        <v>51</v>
      </c>
      <c r="C27" s="35">
        <v>19986.259447393073</v>
      </c>
      <c r="D27" s="36">
        <v>0</v>
      </c>
      <c r="E27" s="37">
        <v>19986.259447393073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10123.197062192427</v>
      </c>
      <c r="M27" s="35">
        <v>0</v>
      </c>
      <c r="N27" s="38">
        <f t="shared" si="0"/>
        <v>30109.4565095855</v>
      </c>
      <c r="O27" s="33"/>
    </row>
    <row r="28" spans="1:15" x14ac:dyDescent="0.25">
      <c r="A28" s="9" t="s">
        <v>52</v>
      </c>
      <c r="B28" s="10" t="s">
        <v>53</v>
      </c>
      <c r="C28" s="35">
        <v>15184.960150151092</v>
      </c>
      <c r="D28" s="36">
        <v>0</v>
      </c>
      <c r="E28" s="37">
        <v>15184.960150151092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41858.945114162067</v>
      </c>
      <c r="M28" s="35">
        <v>0</v>
      </c>
      <c r="N28" s="38">
        <f t="shared" si="0"/>
        <v>57043.905264313158</v>
      </c>
      <c r="O28" s="33"/>
    </row>
    <row r="29" spans="1:15" x14ac:dyDescent="0.25">
      <c r="A29" s="9" t="s">
        <v>54</v>
      </c>
      <c r="B29" s="10" t="s">
        <v>55</v>
      </c>
      <c r="C29" s="35">
        <v>22957.708621801987</v>
      </c>
      <c r="D29" s="36">
        <v>0</v>
      </c>
      <c r="E29" s="37">
        <v>20173.431255503834</v>
      </c>
      <c r="F29" s="36">
        <v>2784.2773662981517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38180.416824647858</v>
      </c>
      <c r="M29" s="35">
        <v>0</v>
      </c>
      <c r="N29" s="38">
        <f t="shared" si="0"/>
        <v>61138.125446449849</v>
      </c>
      <c r="O29" s="33"/>
    </row>
    <row r="30" spans="1:15" x14ac:dyDescent="0.25">
      <c r="A30" s="9" t="s">
        <v>56</v>
      </c>
      <c r="B30" s="10" t="s">
        <v>57</v>
      </c>
      <c r="C30" s="35">
        <v>982.24569917099689</v>
      </c>
      <c r="D30" s="36">
        <v>0</v>
      </c>
      <c r="E30" s="37">
        <v>982.24569917099689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12143.097955413439</v>
      </c>
      <c r="M30" s="35">
        <v>0</v>
      </c>
      <c r="N30" s="38">
        <f t="shared" si="0"/>
        <v>13125.343654584436</v>
      </c>
      <c r="O30" s="33"/>
    </row>
    <row r="31" spans="1:15" x14ac:dyDescent="0.25">
      <c r="A31" s="9" t="s">
        <v>58</v>
      </c>
      <c r="B31" s="10" t="s">
        <v>59</v>
      </c>
      <c r="C31" s="35">
        <v>12754.495509826767</v>
      </c>
      <c r="D31" s="36">
        <v>0</v>
      </c>
      <c r="E31" s="37">
        <v>8514.9224531036743</v>
      </c>
      <c r="F31" s="36">
        <v>4239.5730567230921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10420.368682602535</v>
      </c>
      <c r="M31" s="35">
        <v>0</v>
      </c>
      <c r="N31" s="38">
        <f t="shared" si="0"/>
        <v>23174.864192429304</v>
      </c>
      <c r="O31" s="33"/>
    </row>
    <row r="32" spans="1:15" x14ac:dyDescent="0.25">
      <c r="A32" s="9" t="s">
        <v>60</v>
      </c>
      <c r="B32" s="10" t="s">
        <v>61</v>
      </c>
      <c r="C32" s="35">
        <v>135376.81292209405</v>
      </c>
      <c r="D32" s="36">
        <v>0</v>
      </c>
      <c r="E32" s="37">
        <v>135376.81292209405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133971.59788011789</v>
      </c>
      <c r="M32" s="35">
        <v>0</v>
      </c>
      <c r="N32" s="38">
        <f t="shared" si="0"/>
        <v>269348.41080221196</v>
      </c>
      <c r="O32" s="33"/>
    </row>
    <row r="33" spans="1:15" x14ac:dyDescent="0.25">
      <c r="A33" s="9" t="s">
        <v>62</v>
      </c>
      <c r="B33" s="10" t="s">
        <v>63</v>
      </c>
      <c r="C33" s="35">
        <v>17624.593817026049</v>
      </c>
      <c r="D33" s="36">
        <v>0</v>
      </c>
      <c r="E33" s="37">
        <v>17624.593817026049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10107.273790712705</v>
      </c>
      <c r="M33" s="35">
        <v>0</v>
      </c>
      <c r="N33" s="38">
        <f t="shared" si="0"/>
        <v>27731.867607738754</v>
      </c>
      <c r="O33" s="33"/>
    </row>
    <row r="34" spans="1:15" x14ac:dyDescent="0.25">
      <c r="A34" s="9" t="s">
        <v>64</v>
      </c>
      <c r="B34" s="10" t="s">
        <v>65</v>
      </c>
      <c r="C34" s="35">
        <v>58082.823549014545</v>
      </c>
      <c r="D34" s="36">
        <v>0</v>
      </c>
      <c r="E34" s="37">
        <v>58082.823549014545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14422.689911058202</v>
      </c>
      <c r="M34" s="35">
        <v>0</v>
      </c>
      <c r="N34" s="38">
        <f t="shared" si="0"/>
        <v>72505.513460072747</v>
      </c>
      <c r="O34" s="33"/>
    </row>
    <row r="35" spans="1:15" x14ac:dyDescent="0.25">
      <c r="A35" s="9" t="s">
        <v>66</v>
      </c>
      <c r="B35" s="10" t="s">
        <v>67</v>
      </c>
      <c r="C35" s="35">
        <v>4716.9532673399453</v>
      </c>
      <c r="D35" s="36">
        <v>0</v>
      </c>
      <c r="E35" s="37">
        <v>4716.9532673399453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5625.7269470309157</v>
      </c>
      <c r="M35" s="35">
        <v>0</v>
      </c>
      <c r="N35" s="38">
        <f t="shared" si="0"/>
        <v>10342.680214370861</v>
      </c>
      <c r="O35" s="33"/>
    </row>
    <row r="36" spans="1:15" ht="30" x14ac:dyDescent="0.25">
      <c r="A36" s="9" t="s">
        <v>68</v>
      </c>
      <c r="B36" s="10" t="s">
        <v>69</v>
      </c>
      <c r="C36" s="35">
        <v>66872.641967290547</v>
      </c>
      <c r="D36" s="36">
        <v>0</v>
      </c>
      <c r="E36" s="37">
        <v>66872.641967290547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35214.890242945054</v>
      </c>
      <c r="M36" s="35">
        <v>0</v>
      </c>
      <c r="N36" s="38">
        <f t="shared" si="0"/>
        <v>102087.5322102356</v>
      </c>
      <c r="O36" s="33"/>
    </row>
    <row r="37" spans="1:15" x14ac:dyDescent="0.25">
      <c r="A37" s="9" t="s">
        <v>70</v>
      </c>
      <c r="B37" s="10" t="s">
        <v>71</v>
      </c>
      <c r="C37" s="35">
        <v>30858.428351022903</v>
      </c>
      <c r="D37" s="36">
        <v>0</v>
      </c>
      <c r="E37" s="37">
        <v>30858.428351022903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10749.962204219657</v>
      </c>
      <c r="M37" s="35">
        <v>0</v>
      </c>
      <c r="N37" s="38">
        <f t="shared" si="0"/>
        <v>41608.390555242557</v>
      </c>
      <c r="O37" s="33"/>
    </row>
    <row r="38" spans="1:15" x14ac:dyDescent="0.25">
      <c r="A38" s="9" t="s">
        <v>72</v>
      </c>
      <c r="B38" s="10" t="s">
        <v>73</v>
      </c>
      <c r="C38" s="35">
        <v>3818.5744669046453</v>
      </c>
      <c r="D38" s="36">
        <v>0</v>
      </c>
      <c r="E38" s="37">
        <v>3818.5744669046453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10591.996397673609</v>
      </c>
      <c r="M38" s="35">
        <v>0</v>
      </c>
      <c r="N38" s="38">
        <f t="shared" si="0"/>
        <v>14410.570864578254</v>
      </c>
      <c r="O38" s="33"/>
    </row>
    <row r="39" spans="1:15" x14ac:dyDescent="0.25">
      <c r="A39" s="9" t="s">
        <v>74</v>
      </c>
      <c r="B39" s="10" t="s">
        <v>75</v>
      </c>
      <c r="C39" s="35">
        <v>4604.6961997705039</v>
      </c>
      <c r="D39" s="36">
        <v>0</v>
      </c>
      <c r="E39" s="37">
        <v>4604.6961997705039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2678.0408092368425</v>
      </c>
      <c r="M39" s="35">
        <v>0</v>
      </c>
      <c r="N39" s="38">
        <f t="shared" si="0"/>
        <v>7282.7370090073464</v>
      </c>
      <c r="O39" s="33"/>
    </row>
    <row r="40" spans="1:15" x14ac:dyDescent="0.25">
      <c r="A40" s="9" t="s">
        <v>76</v>
      </c>
      <c r="B40" s="10" t="s">
        <v>77</v>
      </c>
      <c r="C40" s="35">
        <v>81550.624086775148</v>
      </c>
      <c r="D40" s="36">
        <v>0</v>
      </c>
      <c r="E40" s="37">
        <v>81550.624086775148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34402.288840922454</v>
      </c>
      <c r="M40" s="35">
        <v>0</v>
      </c>
      <c r="N40" s="38">
        <f t="shared" si="0"/>
        <v>115952.9129276976</v>
      </c>
      <c r="O40" s="33"/>
    </row>
    <row r="41" spans="1:15" x14ac:dyDescent="0.25">
      <c r="A41" s="9" t="s">
        <v>78</v>
      </c>
      <c r="B41" s="10" t="s">
        <v>79</v>
      </c>
      <c r="C41" s="35">
        <v>2663.3059905862201</v>
      </c>
      <c r="D41" s="36">
        <v>0</v>
      </c>
      <c r="E41" s="37">
        <v>701.95938831622016</v>
      </c>
      <c r="F41" s="36">
        <v>1961.3466022699999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2660.4468013286246</v>
      </c>
      <c r="M41" s="35">
        <v>0</v>
      </c>
      <c r="N41" s="38">
        <f t="shared" si="0"/>
        <v>5323.7527919148451</v>
      </c>
      <c r="O41" s="33"/>
    </row>
    <row r="42" spans="1:15" x14ac:dyDescent="0.25">
      <c r="A42" s="9" t="s">
        <v>80</v>
      </c>
      <c r="B42" s="10" t="s">
        <v>81</v>
      </c>
      <c r="C42" s="35">
        <v>112352.95397905866</v>
      </c>
      <c r="D42" s="36">
        <v>0</v>
      </c>
      <c r="E42" s="37">
        <v>21487.769779448288</v>
      </c>
      <c r="F42" s="36">
        <v>90865.184199610376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7853.7202147358075</v>
      </c>
      <c r="M42" s="35">
        <v>0</v>
      </c>
      <c r="N42" s="38">
        <f t="shared" si="0"/>
        <v>120206.67419379446</v>
      </c>
      <c r="O42" s="33"/>
    </row>
    <row r="43" spans="1:15" ht="45" x14ac:dyDescent="0.25">
      <c r="A43" s="9" t="s">
        <v>347</v>
      </c>
      <c r="B43" s="10" t="s">
        <v>348</v>
      </c>
      <c r="C43" s="35">
        <v>199711.24885423505</v>
      </c>
      <c r="D43" s="36">
        <v>0</v>
      </c>
      <c r="E43" s="37">
        <v>126847.85629020032</v>
      </c>
      <c r="F43" s="36">
        <v>72863.392564034715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5960.8770300755714</v>
      </c>
      <c r="M43" s="35">
        <v>0</v>
      </c>
      <c r="N43" s="38">
        <f t="shared" si="0"/>
        <v>205672.12588431063</v>
      </c>
      <c r="O43" s="33"/>
    </row>
    <row r="44" spans="1:15" ht="30" x14ac:dyDescent="0.25">
      <c r="A44" s="9" t="s">
        <v>82</v>
      </c>
      <c r="B44" s="10" t="s">
        <v>83</v>
      </c>
      <c r="C44" s="35">
        <v>43399.993209886226</v>
      </c>
      <c r="D44" s="36">
        <v>0</v>
      </c>
      <c r="E44" s="37">
        <v>34084.824405715721</v>
      </c>
      <c r="F44" s="36">
        <v>9315.1688041705056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43399.993209886226</v>
      </c>
      <c r="O44" s="33"/>
    </row>
    <row r="45" spans="1:15" x14ac:dyDescent="0.25">
      <c r="A45" s="9" t="s">
        <v>84</v>
      </c>
      <c r="B45" s="10" t="s">
        <v>85</v>
      </c>
      <c r="C45" s="35">
        <v>131855.94762630478</v>
      </c>
      <c r="D45" s="36">
        <v>0</v>
      </c>
      <c r="E45" s="37">
        <v>46183.664366641169</v>
      </c>
      <c r="F45" s="36">
        <v>85672.283259663614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15426.033743015214</v>
      </c>
      <c r="M45" s="35">
        <v>0</v>
      </c>
      <c r="N45" s="38">
        <f t="shared" si="0"/>
        <v>147281.98136932001</v>
      </c>
      <c r="O45" s="33"/>
    </row>
    <row r="46" spans="1:15" x14ac:dyDescent="0.25">
      <c r="A46" s="9" t="s">
        <v>86</v>
      </c>
      <c r="B46" s="10" t="s">
        <v>87</v>
      </c>
      <c r="C46" s="35">
        <v>81150.555866215684</v>
      </c>
      <c r="D46" s="36">
        <v>0</v>
      </c>
      <c r="E46" s="37">
        <v>15714.11637807421</v>
      </c>
      <c r="F46" s="36">
        <v>65436.439488141477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700.04155345778418</v>
      </c>
      <c r="M46" s="35">
        <v>0</v>
      </c>
      <c r="N46" s="38">
        <f t="shared" si="0"/>
        <v>81850.597419673461</v>
      </c>
      <c r="O46" s="33"/>
    </row>
    <row r="47" spans="1:15" x14ac:dyDescent="0.25">
      <c r="A47" s="9" t="s">
        <v>88</v>
      </c>
      <c r="B47" s="10" t="s">
        <v>89</v>
      </c>
      <c r="C47" s="35">
        <v>276521.83875908417</v>
      </c>
      <c r="D47" s="36">
        <v>0</v>
      </c>
      <c r="E47" s="37">
        <v>218365.68306249849</v>
      </c>
      <c r="F47" s="36">
        <v>58156.155696585673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11740.145315803531</v>
      </c>
      <c r="M47" s="35">
        <v>0</v>
      </c>
      <c r="N47" s="38">
        <f t="shared" si="0"/>
        <v>288261.9840748877</v>
      </c>
      <c r="O47" s="33"/>
    </row>
    <row r="48" spans="1:15" x14ac:dyDescent="0.25">
      <c r="A48" s="9" t="s">
        <v>90</v>
      </c>
      <c r="B48" s="34" t="s">
        <v>91</v>
      </c>
      <c r="C48" s="35">
        <v>36141.745755292526</v>
      </c>
      <c r="D48" s="36">
        <v>0</v>
      </c>
      <c r="E48" s="37">
        <v>24774.735103421845</v>
      </c>
      <c r="F48" s="36">
        <v>11367.010651870682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36141.745755292526</v>
      </c>
      <c r="O48" s="33"/>
    </row>
    <row r="49" spans="1:15" ht="45" x14ac:dyDescent="0.25">
      <c r="A49" s="9" t="s">
        <v>357</v>
      </c>
      <c r="B49" s="10" t="s">
        <v>358</v>
      </c>
      <c r="C49" s="35">
        <v>77950.746362422549</v>
      </c>
      <c r="D49" s="36">
        <v>0</v>
      </c>
      <c r="E49" s="37">
        <v>35506.314565365174</v>
      </c>
      <c r="F49" s="36">
        <v>42444.431797057376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20.509395796531031</v>
      </c>
      <c r="M49" s="35">
        <v>0</v>
      </c>
      <c r="N49" s="38">
        <f t="shared" si="0"/>
        <v>77971.255758219078</v>
      </c>
      <c r="O49" s="33"/>
    </row>
    <row r="50" spans="1:15" x14ac:dyDescent="0.25">
      <c r="A50" s="9" t="s">
        <v>92</v>
      </c>
      <c r="B50" s="10" t="s">
        <v>93</v>
      </c>
      <c r="C50" s="35">
        <v>132746.51148326989</v>
      </c>
      <c r="D50" s="36">
        <v>0</v>
      </c>
      <c r="E50" s="37">
        <v>77772.924129844905</v>
      </c>
      <c r="F50" s="36">
        <v>54973.587353424984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26920.250263687049</v>
      </c>
      <c r="M50" s="35">
        <v>0</v>
      </c>
      <c r="N50" s="38">
        <f t="shared" si="0"/>
        <v>159666.76174695694</v>
      </c>
      <c r="O50" s="33"/>
    </row>
    <row r="51" spans="1:15" x14ac:dyDescent="0.25">
      <c r="A51" s="9" t="s">
        <v>94</v>
      </c>
      <c r="B51" s="10" t="s">
        <v>95</v>
      </c>
      <c r="C51" s="35">
        <v>9327.4215022709941</v>
      </c>
      <c r="D51" s="36">
        <v>0</v>
      </c>
      <c r="E51" s="37">
        <v>1842.589545002556</v>
      </c>
      <c r="F51" s="36">
        <v>7484.8319572684377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1605.1015237908653</v>
      </c>
      <c r="M51" s="35">
        <v>0</v>
      </c>
      <c r="N51" s="38">
        <f t="shared" si="0"/>
        <v>10932.523026061859</v>
      </c>
      <c r="O51" s="33"/>
    </row>
    <row r="52" spans="1:15" x14ac:dyDescent="0.25">
      <c r="A52" s="9" t="s">
        <v>96</v>
      </c>
      <c r="B52" s="10" t="s">
        <v>97</v>
      </c>
      <c r="C52" s="35">
        <v>19098.419335177801</v>
      </c>
      <c r="D52" s="36">
        <v>0</v>
      </c>
      <c r="E52" s="37">
        <v>19098.419335177801</v>
      </c>
      <c r="F52" s="36">
        <v>0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0</v>
      </c>
      <c r="M52" s="35">
        <v>0</v>
      </c>
      <c r="N52" s="38">
        <f t="shared" si="0"/>
        <v>19098.419335177801</v>
      </c>
      <c r="O52" s="33"/>
    </row>
    <row r="53" spans="1:15" x14ac:dyDescent="0.25">
      <c r="A53" s="9" t="s">
        <v>98</v>
      </c>
      <c r="B53" s="10" t="s">
        <v>99</v>
      </c>
      <c r="C53" s="35">
        <v>65592.974474742063</v>
      </c>
      <c r="D53" s="36">
        <v>0</v>
      </c>
      <c r="E53" s="37">
        <v>42634.272185833412</v>
      </c>
      <c r="F53" s="36">
        <v>22958.702288908651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65592.974474742063</v>
      </c>
      <c r="O53" s="33"/>
    </row>
    <row r="54" spans="1:15" x14ac:dyDescent="0.25">
      <c r="A54" s="9" t="s">
        <v>100</v>
      </c>
      <c r="B54" s="10" t="s">
        <v>101</v>
      </c>
      <c r="C54" s="35">
        <v>25306.962889028637</v>
      </c>
      <c r="D54" s="36">
        <v>0</v>
      </c>
      <c r="E54" s="37">
        <v>14548.824506233694</v>
      </c>
      <c r="F54" s="36">
        <v>10758.138382794943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25306.962889028637</v>
      </c>
      <c r="O54" s="33"/>
    </row>
    <row r="55" spans="1:15" ht="30" x14ac:dyDescent="0.25">
      <c r="A55" s="9" t="s">
        <v>102</v>
      </c>
      <c r="B55" s="34" t="s">
        <v>103</v>
      </c>
      <c r="C55" s="35">
        <v>241600.77553209901</v>
      </c>
      <c r="D55" s="36">
        <v>5280.4099981498221</v>
      </c>
      <c r="E55" s="37">
        <v>91538.481355901007</v>
      </c>
      <c r="F55" s="36">
        <v>144781.88417804817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4560.5135287237954</v>
      </c>
      <c r="M55" s="35">
        <v>0</v>
      </c>
      <c r="N55" s="38">
        <f t="shared" si="0"/>
        <v>246161.2890608228</v>
      </c>
      <c r="O55" s="33"/>
    </row>
    <row r="56" spans="1:15" x14ac:dyDescent="0.25">
      <c r="A56" s="9" t="s">
        <v>104</v>
      </c>
      <c r="B56" s="10" t="s">
        <v>105</v>
      </c>
      <c r="C56" s="35">
        <v>107708.29052219274</v>
      </c>
      <c r="D56" s="36">
        <v>0</v>
      </c>
      <c r="E56" s="37">
        <v>30131.103009605562</v>
      </c>
      <c r="F56" s="36">
        <v>77577.187512587174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0"/>
        <v>107708.29052219274</v>
      </c>
      <c r="O56" s="33"/>
    </row>
    <row r="57" spans="1:15" ht="60" x14ac:dyDescent="0.25">
      <c r="A57" s="9" t="s">
        <v>359</v>
      </c>
      <c r="B57" s="10" t="s">
        <v>360</v>
      </c>
      <c r="C57" s="35">
        <v>11179.538379548419</v>
      </c>
      <c r="D57" s="36">
        <v>0</v>
      </c>
      <c r="E57" s="37">
        <v>585.81284515222433</v>
      </c>
      <c r="F57" s="36">
        <v>10593.725534396195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17.273867577835315</v>
      </c>
      <c r="M57" s="35">
        <v>0</v>
      </c>
      <c r="N57" s="38">
        <f t="shared" si="0"/>
        <v>11196.812247126254</v>
      </c>
      <c r="O57" s="33"/>
    </row>
    <row r="58" spans="1:15" x14ac:dyDescent="0.25">
      <c r="A58" s="9" t="s">
        <v>106</v>
      </c>
      <c r="B58" s="10" t="s">
        <v>107</v>
      </c>
      <c r="C58" s="35">
        <v>24589.91955990416</v>
      </c>
      <c r="D58" s="36">
        <v>0</v>
      </c>
      <c r="E58" s="37">
        <v>14098.713591716463</v>
      </c>
      <c r="F58" s="36">
        <v>10491.205968187696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11256.711758435671</v>
      </c>
      <c r="M58" s="35">
        <v>0</v>
      </c>
      <c r="N58" s="38">
        <f t="shared" si="0"/>
        <v>35846.631318339831</v>
      </c>
      <c r="O58" s="33"/>
    </row>
    <row r="59" spans="1:15" x14ac:dyDescent="0.25">
      <c r="A59" s="9" t="s">
        <v>108</v>
      </c>
      <c r="B59" s="10" t="s">
        <v>109</v>
      </c>
      <c r="C59" s="35">
        <v>22943.251843778802</v>
      </c>
      <c r="D59" s="36">
        <v>0</v>
      </c>
      <c r="E59" s="37">
        <v>22709.231088051994</v>
      </c>
      <c r="F59" s="36">
        <v>234.02075572680735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38554.810349638967</v>
      </c>
      <c r="M59" s="35">
        <v>0</v>
      </c>
      <c r="N59" s="38">
        <f t="shared" si="0"/>
        <v>61498.062193417769</v>
      </c>
      <c r="O59" s="33"/>
    </row>
    <row r="60" spans="1:15" x14ac:dyDescent="0.25">
      <c r="A60" s="9" t="s">
        <v>110</v>
      </c>
      <c r="B60" s="10" t="s">
        <v>111</v>
      </c>
      <c r="C60" s="35">
        <v>2142.7248582604761</v>
      </c>
      <c r="D60" s="36">
        <v>0</v>
      </c>
      <c r="E60" s="37">
        <v>751.72448783623599</v>
      </c>
      <c r="F60" s="36">
        <v>1391.0003704242404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1550.8406922321633</v>
      </c>
      <c r="M60" s="35">
        <v>0</v>
      </c>
      <c r="N60" s="38">
        <f t="shared" si="0"/>
        <v>3693.5655504926394</v>
      </c>
      <c r="O60" s="33"/>
    </row>
    <row r="61" spans="1:15" x14ac:dyDescent="0.25">
      <c r="A61" s="9" t="s">
        <v>112</v>
      </c>
      <c r="B61" s="34" t="s">
        <v>113</v>
      </c>
      <c r="C61" s="35">
        <v>1062.5637214767075</v>
      </c>
      <c r="D61" s="36">
        <v>0</v>
      </c>
      <c r="E61" s="37">
        <v>1062.5637214767075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2722.1513022027962</v>
      </c>
      <c r="M61" s="35">
        <v>0</v>
      </c>
      <c r="N61" s="38">
        <f t="shared" si="0"/>
        <v>3784.7150236795037</v>
      </c>
      <c r="O61" s="33"/>
    </row>
    <row r="62" spans="1:15" ht="45" x14ac:dyDescent="0.25">
      <c r="A62" s="9" t="s">
        <v>114</v>
      </c>
      <c r="B62" s="34" t="s">
        <v>115</v>
      </c>
      <c r="C62" s="35">
        <v>41712.299729148916</v>
      </c>
      <c r="D62" s="36">
        <v>0</v>
      </c>
      <c r="E62" s="37">
        <v>34423.218772083674</v>
      </c>
      <c r="F62" s="36">
        <v>7289.08095706524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9542.0654959177082</v>
      </c>
      <c r="M62" s="35">
        <v>0</v>
      </c>
      <c r="N62" s="38">
        <f t="shared" si="0"/>
        <v>51254.36522506662</v>
      </c>
      <c r="O62" s="33"/>
    </row>
    <row r="63" spans="1:15" x14ac:dyDescent="0.25">
      <c r="A63" s="9" t="s">
        <v>116</v>
      </c>
      <c r="B63" s="10" t="s">
        <v>117</v>
      </c>
      <c r="C63" s="35">
        <v>103665.45877189407</v>
      </c>
      <c r="D63" s="36">
        <v>0</v>
      </c>
      <c r="E63" s="37">
        <v>29226.494288275164</v>
      </c>
      <c r="F63" s="36">
        <v>74438.964483618911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1696.2450484745846</v>
      </c>
      <c r="M63" s="35">
        <v>0</v>
      </c>
      <c r="N63" s="38">
        <f t="shared" si="0"/>
        <v>105361.70382036865</v>
      </c>
      <c r="O63" s="33"/>
    </row>
    <row r="64" spans="1:15" ht="30" x14ac:dyDescent="0.25">
      <c r="A64" s="9" t="s">
        <v>118</v>
      </c>
      <c r="B64" s="10" t="s">
        <v>119</v>
      </c>
      <c r="C64" s="35">
        <v>43070.689042445287</v>
      </c>
      <c r="D64" s="36">
        <v>2318.5265569664675</v>
      </c>
      <c r="E64" s="37">
        <v>36618.079582642866</v>
      </c>
      <c r="F64" s="36">
        <v>4134.0829028359522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36147.829767743067</v>
      </c>
      <c r="M64" s="35">
        <v>0</v>
      </c>
      <c r="N64" s="38">
        <f t="shared" si="0"/>
        <v>79218.518810188354</v>
      </c>
      <c r="O64" s="33"/>
    </row>
    <row r="65" spans="1:15" ht="30" x14ac:dyDescent="0.25">
      <c r="A65" s="9" t="s">
        <v>303</v>
      </c>
      <c r="B65" s="10" t="s">
        <v>280</v>
      </c>
      <c r="C65" s="35">
        <v>77415.737227079793</v>
      </c>
      <c r="D65" s="36">
        <v>0</v>
      </c>
      <c r="E65" s="37">
        <v>65267.212324465872</v>
      </c>
      <c r="F65" s="36">
        <v>12148.524902613921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77415.737227079793</v>
      </c>
      <c r="O65" s="33"/>
    </row>
    <row r="66" spans="1:15" ht="45" x14ac:dyDescent="0.25">
      <c r="A66" s="9" t="s">
        <v>304</v>
      </c>
      <c r="B66" s="10" t="s">
        <v>281</v>
      </c>
      <c r="C66" s="35">
        <v>102306.47027167611</v>
      </c>
      <c r="D66" s="36">
        <v>0</v>
      </c>
      <c r="E66" s="37">
        <v>71889.267683050057</v>
      </c>
      <c r="F66" s="36">
        <v>30417.202588626053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102306.47027167611</v>
      </c>
      <c r="O66" s="33"/>
    </row>
    <row r="67" spans="1:15" ht="30" x14ac:dyDescent="0.25">
      <c r="A67" s="9" t="s">
        <v>353</v>
      </c>
      <c r="B67" s="10" t="s">
        <v>354</v>
      </c>
      <c r="C67" s="35">
        <v>1884.8082243041454</v>
      </c>
      <c r="D67" s="36">
        <v>0</v>
      </c>
      <c r="E67" s="37">
        <v>1884.8082243041454</v>
      </c>
      <c r="F67" s="36">
        <v>0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0"/>
        <v>1884.8082243041454</v>
      </c>
      <c r="O67" s="33"/>
    </row>
    <row r="68" spans="1:15" ht="30" x14ac:dyDescent="0.25">
      <c r="A68" s="9" t="s">
        <v>120</v>
      </c>
      <c r="B68" s="10" t="s">
        <v>122</v>
      </c>
      <c r="C68" s="35">
        <v>47509.805337041689</v>
      </c>
      <c r="D68" s="36">
        <v>0</v>
      </c>
      <c r="E68" s="37">
        <v>37072.429340132454</v>
      </c>
      <c r="F68" s="36">
        <v>10437.375996909235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47509.805337041689</v>
      </c>
      <c r="O68" s="33"/>
    </row>
    <row r="69" spans="1:15" ht="30" x14ac:dyDescent="0.25">
      <c r="A69" s="9" t="s">
        <v>121</v>
      </c>
      <c r="B69" s="10" t="s">
        <v>124</v>
      </c>
      <c r="C69" s="35">
        <v>58425.044766266714</v>
      </c>
      <c r="D69" s="36">
        <v>0</v>
      </c>
      <c r="E69" s="37">
        <v>48434.028213290629</v>
      </c>
      <c r="F69" s="36">
        <v>9991.0165529760816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4441.9900919100373</v>
      </c>
      <c r="M69" s="35">
        <v>0</v>
      </c>
      <c r="N69" s="38">
        <f t="shared" si="0"/>
        <v>62867.034858176754</v>
      </c>
      <c r="O69" s="33"/>
    </row>
    <row r="70" spans="1:15" ht="30" x14ac:dyDescent="0.25">
      <c r="A70" s="9" t="s">
        <v>123</v>
      </c>
      <c r="B70" s="10" t="s">
        <v>282</v>
      </c>
      <c r="C70" s="35">
        <v>6047.8486984848041</v>
      </c>
      <c r="D70" s="36">
        <v>0</v>
      </c>
      <c r="E70" s="37">
        <v>3395.9250356976318</v>
      </c>
      <c r="F70" s="36">
        <v>2651.9236627871724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6047.8486984848041</v>
      </c>
      <c r="O70" s="33"/>
    </row>
    <row r="71" spans="1:15" ht="30" x14ac:dyDescent="0.25">
      <c r="A71" s="9" t="s">
        <v>305</v>
      </c>
      <c r="B71" s="10" t="s">
        <v>126</v>
      </c>
      <c r="C71" s="35">
        <v>64775.855920793285</v>
      </c>
      <c r="D71" s="36">
        <v>0</v>
      </c>
      <c r="E71" s="37">
        <v>7124.9747181150287</v>
      </c>
      <c r="F71" s="36">
        <v>57650.881202678254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1222.6060334019721</v>
      </c>
      <c r="M71" s="35">
        <v>0</v>
      </c>
      <c r="N71" s="38">
        <f t="shared" si="0"/>
        <v>65998.461954195256</v>
      </c>
      <c r="O71" s="33"/>
    </row>
    <row r="72" spans="1:15" x14ac:dyDescent="0.25">
      <c r="A72" s="9" t="s">
        <v>125</v>
      </c>
      <c r="B72" s="10" t="s">
        <v>127</v>
      </c>
      <c r="C72" s="35">
        <v>113146.85433978919</v>
      </c>
      <c r="D72" s="36">
        <v>0</v>
      </c>
      <c r="E72" s="37">
        <v>45959.841364710737</v>
      </c>
      <c r="F72" s="36">
        <v>67187.012975078454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15.80802551862989</v>
      </c>
      <c r="M72" s="35">
        <v>0</v>
      </c>
      <c r="N72" s="38">
        <f t="shared" si="0"/>
        <v>113162.66236530783</v>
      </c>
      <c r="O72" s="33"/>
    </row>
    <row r="73" spans="1:15" x14ac:dyDescent="0.25">
      <c r="A73" s="9" t="s">
        <v>306</v>
      </c>
      <c r="B73" s="10" t="s">
        <v>129</v>
      </c>
      <c r="C73" s="35">
        <v>20938.835738778947</v>
      </c>
      <c r="D73" s="36">
        <v>0</v>
      </c>
      <c r="E73" s="37">
        <v>345.1296392789111</v>
      </c>
      <c r="F73" s="36">
        <v>20593.706099500036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20938.835738778947</v>
      </c>
      <c r="O73" s="33"/>
    </row>
    <row r="74" spans="1:15" ht="45" x14ac:dyDescent="0.25">
      <c r="A74" s="9" t="s">
        <v>128</v>
      </c>
      <c r="B74" s="10" t="s">
        <v>131</v>
      </c>
      <c r="C74" s="35">
        <v>18845.338389784105</v>
      </c>
      <c r="D74" s="36">
        <v>0</v>
      </c>
      <c r="E74" s="37">
        <v>18845.338389784105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851.10510618833769</v>
      </c>
      <c r="M74" s="35">
        <v>0</v>
      </c>
      <c r="N74" s="38">
        <f t="shared" si="0"/>
        <v>19696.443495972442</v>
      </c>
      <c r="O74" s="33"/>
    </row>
    <row r="75" spans="1:15" ht="30" x14ac:dyDescent="0.25">
      <c r="A75" s="9" t="s">
        <v>130</v>
      </c>
      <c r="B75" s="10" t="s">
        <v>133</v>
      </c>
      <c r="C75" s="35">
        <v>159140.872234212</v>
      </c>
      <c r="D75" s="36">
        <v>0</v>
      </c>
      <c r="E75" s="37">
        <v>38325.643840246004</v>
      </c>
      <c r="F75" s="36">
        <v>120815.22839396601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113.17231963491929</v>
      </c>
      <c r="M75" s="35">
        <v>0</v>
      </c>
      <c r="N75" s="38">
        <f t="shared" ref="N75:N138" si="1">+C75+G75+K75+L75+M75</f>
        <v>159254.04455384691</v>
      </c>
      <c r="O75" s="33"/>
    </row>
    <row r="76" spans="1:15" x14ac:dyDescent="0.25">
      <c r="A76" s="9" t="s">
        <v>132</v>
      </c>
      <c r="B76" s="10" t="s">
        <v>135</v>
      </c>
      <c r="C76" s="35">
        <v>51587.977991699052</v>
      </c>
      <c r="D76" s="36">
        <v>0</v>
      </c>
      <c r="E76" s="37">
        <v>19777.999624791832</v>
      </c>
      <c r="F76" s="36">
        <v>31809.97836690722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-1.4298550543696062</v>
      </c>
      <c r="M76" s="35">
        <v>0</v>
      </c>
      <c r="N76" s="38">
        <f t="shared" si="1"/>
        <v>51586.548136644684</v>
      </c>
      <c r="O76" s="33"/>
    </row>
    <row r="77" spans="1:15" ht="30" x14ac:dyDescent="0.25">
      <c r="A77" s="9" t="s">
        <v>134</v>
      </c>
      <c r="B77" s="10" t="s">
        <v>137</v>
      </c>
      <c r="C77" s="35">
        <v>92630.086115532322</v>
      </c>
      <c r="D77" s="36">
        <v>0</v>
      </c>
      <c r="E77" s="37">
        <v>63424.507908793254</v>
      </c>
      <c r="F77" s="36">
        <v>29205.578206739076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13799.471654137091</v>
      </c>
      <c r="M77" s="35">
        <v>0</v>
      </c>
      <c r="N77" s="38">
        <f t="shared" si="1"/>
        <v>106429.55776966941</v>
      </c>
      <c r="O77" s="33"/>
    </row>
    <row r="78" spans="1:15" ht="30" x14ac:dyDescent="0.25">
      <c r="A78" s="9" t="s">
        <v>136</v>
      </c>
      <c r="B78" s="10" t="s">
        <v>139</v>
      </c>
      <c r="C78" s="35">
        <v>9785.1892847500385</v>
      </c>
      <c r="D78" s="36">
        <v>0</v>
      </c>
      <c r="E78" s="37">
        <v>1646.8491775370057</v>
      </c>
      <c r="F78" s="36">
        <v>8138.3401072130328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9785.1892847500385</v>
      </c>
      <c r="O78" s="33"/>
    </row>
    <row r="79" spans="1:15" x14ac:dyDescent="0.25">
      <c r="A79" s="9" t="s">
        <v>138</v>
      </c>
      <c r="B79" s="10" t="s">
        <v>141</v>
      </c>
      <c r="C79" s="35">
        <v>150519.37797575374</v>
      </c>
      <c r="D79" s="36">
        <v>0</v>
      </c>
      <c r="E79" s="37">
        <v>28795.575287400177</v>
      </c>
      <c r="F79" s="36">
        <v>121723.80268835355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150519.37797575374</v>
      </c>
      <c r="O79" s="33"/>
    </row>
    <row r="80" spans="1:15" x14ac:dyDescent="0.25">
      <c r="A80" s="9" t="s">
        <v>140</v>
      </c>
      <c r="B80" s="10" t="s">
        <v>142</v>
      </c>
      <c r="C80" s="35">
        <v>12665.155039393156</v>
      </c>
      <c r="D80" s="36">
        <v>0</v>
      </c>
      <c r="E80" s="37">
        <v>4625.524989536515</v>
      </c>
      <c r="F80" s="36">
        <v>8039.6300498566407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12665.155039393156</v>
      </c>
      <c r="O80" s="33"/>
    </row>
    <row r="81" spans="1:15" ht="45" x14ac:dyDescent="0.25">
      <c r="A81" s="9" t="s">
        <v>355</v>
      </c>
      <c r="B81" s="10" t="s">
        <v>356</v>
      </c>
      <c r="C81" s="35">
        <v>1176.2564894356847</v>
      </c>
      <c r="D81" s="36">
        <v>0</v>
      </c>
      <c r="E81" s="37">
        <v>820.52123967508464</v>
      </c>
      <c r="F81" s="36">
        <v>355.73524976060003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1176.2564894356847</v>
      </c>
      <c r="O81" s="33"/>
    </row>
    <row r="82" spans="1:15" x14ac:dyDescent="0.25">
      <c r="A82" s="9" t="s">
        <v>307</v>
      </c>
      <c r="B82" s="10" t="s">
        <v>144</v>
      </c>
      <c r="C82" s="35">
        <v>35321.613766888906</v>
      </c>
      <c r="D82" s="36">
        <v>0</v>
      </c>
      <c r="E82" s="37">
        <v>30426.994417686619</v>
      </c>
      <c r="F82" s="36">
        <v>4894.6193492022885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37151.371264479603</v>
      </c>
      <c r="M82" s="35">
        <v>0</v>
      </c>
      <c r="N82" s="38">
        <f t="shared" si="1"/>
        <v>72472.985031368502</v>
      </c>
      <c r="O82" s="33"/>
    </row>
    <row r="83" spans="1:15" ht="30" x14ac:dyDescent="0.25">
      <c r="A83" s="9" t="s">
        <v>143</v>
      </c>
      <c r="B83" s="10" t="s">
        <v>146</v>
      </c>
      <c r="C83" s="35">
        <v>994924.92484905873</v>
      </c>
      <c r="D83" s="36">
        <v>0</v>
      </c>
      <c r="E83" s="37">
        <v>13400.275310251631</v>
      </c>
      <c r="F83" s="36">
        <v>981524.64953880711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994924.92484905873</v>
      </c>
      <c r="O83" s="33"/>
    </row>
    <row r="84" spans="1:15" x14ac:dyDescent="0.25">
      <c r="A84" s="9" t="s">
        <v>145</v>
      </c>
      <c r="B84" s="10" t="s">
        <v>148</v>
      </c>
      <c r="C84" s="35">
        <v>43500.20791524482</v>
      </c>
      <c r="D84" s="36">
        <v>0</v>
      </c>
      <c r="E84" s="37">
        <v>37567.986546311586</v>
      </c>
      <c r="F84" s="36">
        <v>5932.2213689332348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40277.23617624944</v>
      </c>
      <c r="M84" s="35">
        <v>0</v>
      </c>
      <c r="N84" s="38">
        <f t="shared" si="1"/>
        <v>83777.444091494253</v>
      </c>
      <c r="O84" s="33"/>
    </row>
    <row r="85" spans="1:15" x14ac:dyDescent="0.25">
      <c r="A85" s="9" t="s">
        <v>147</v>
      </c>
      <c r="B85" s="10" t="s">
        <v>150</v>
      </c>
      <c r="C85" s="35">
        <v>131020.48396529126</v>
      </c>
      <c r="D85" s="36">
        <v>0</v>
      </c>
      <c r="E85" s="37">
        <v>128327.29188187202</v>
      </c>
      <c r="F85" s="36">
        <v>2693.1920834192401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15966.109661538072</v>
      </c>
      <c r="M85" s="35">
        <v>0</v>
      </c>
      <c r="N85" s="38">
        <f t="shared" si="1"/>
        <v>146986.59362682933</v>
      </c>
      <c r="O85" s="33"/>
    </row>
    <row r="86" spans="1:15" ht="30" x14ac:dyDescent="0.25">
      <c r="A86" s="9" t="s">
        <v>149</v>
      </c>
      <c r="B86" s="10" t="s">
        <v>152</v>
      </c>
      <c r="C86" s="35">
        <v>708040.82531004143</v>
      </c>
      <c r="D86" s="36">
        <v>510102.78815796832</v>
      </c>
      <c r="E86" s="37">
        <v>116122.27089421476</v>
      </c>
      <c r="F86" s="36">
        <v>81815.766257858399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593.07698486029926</v>
      </c>
      <c r="M86" s="35">
        <v>0</v>
      </c>
      <c r="N86" s="38">
        <f t="shared" si="1"/>
        <v>708633.90229490178</v>
      </c>
      <c r="O86" s="33"/>
    </row>
    <row r="87" spans="1:15" x14ac:dyDescent="0.25">
      <c r="A87" s="9" t="s">
        <v>151</v>
      </c>
      <c r="B87" s="10" t="s">
        <v>283</v>
      </c>
      <c r="C87" s="35">
        <v>117719.81685966787</v>
      </c>
      <c r="D87" s="36">
        <v>88595.21625542143</v>
      </c>
      <c r="E87" s="37">
        <v>29124.60060424644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"/>
        <v>117719.81685966787</v>
      </c>
      <c r="O87" s="33"/>
    </row>
    <row r="88" spans="1:15" x14ac:dyDescent="0.25">
      <c r="A88" s="9" t="s">
        <v>153</v>
      </c>
      <c r="B88" s="10" t="s">
        <v>284</v>
      </c>
      <c r="C88" s="35">
        <v>29399.516792713111</v>
      </c>
      <c r="D88" s="36">
        <v>28747.609603700505</v>
      </c>
      <c r="E88" s="37">
        <v>651.90718901260664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14204.731505134299</v>
      </c>
      <c r="M88" s="35">
        <v>0</v>
      </c>
      <c r="N88" s="38">
        <f t="shared" si="1"/>
        <v>43604.248297847415</v>
      </c>
      <c r="O88" s="33"/>
    </row>
    <row r="89" spans="1:15" x14ac:dyDescent="0.25">
      <c r="A89" s="9" t="s">
        <v>154</v>
      </c>
      <c r="B89" s="10" t="s">
        <v>285</v>
      </c>
      <c r="C89" s="35">
        <v>91522.488869156688</v>
      </c>
      <c r="D89" s="36">
        <v>159.51426880930859</v>
      </c>
      <c r="E89" s="37">
        <v>91362.974600347385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1866.6673924741669</v>
      </c>
      <c r="M89" s="35">
        <v>0</v>
      </c>
      <c r="N89" s="38">
        <f t="shared" si="1"/>
        <v>93389.156261630851</v>
      </c>
      <c r="O89" s="33"/>
    </row>
    <row r="90" spans="1:15" x14ac:dyDescent="0.25">
      <c r="A90" s="9" t="s">
        <v>155</v>
      </c>
      <c r="B90" s="10" t="s">
        <v>286</v>
      </c>
      <c r="C90" s="35">
        <v>421369.90683280118</v>
      </c>
      <c r="D90" s="36">
        <v>0</v>
      </c>
      <c r="E90" s="37">
        <v>421369.90683280118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80121.808238053505</v>
      </c>
      <c r="M90" s="35">
        <v>0</v>
      </c>
      <c r="N90" s="38">
        <f t="shared" si="1"/>
        <v>501491.7150708547</v>
      </c>
      <c r="O90" s="33"/>
    </row>
    <row r="91" spans="1:15" x14ac:dyDescent="0.25">
      <c r="A91" s="9" t="s">
        <v>156</v>
      </c>
      <c r="B91" s="10" t="s">
        <v>287</v>
      </c>
      <c r="C91" s="35">
        <v>458222.39262503351</v>
      </c>
      <c r="D91" s="36">
        <v>0</v>
      </c>
      <c r="E91" s="37">
        <v>458222.39262503351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22262.692577726011</v>
      </c>
      <c r="M91" s="35">
        <v>0</v>
      </c>
      <c r="N91" s="38">
        <f t="shared" si="1"/>
        <v>480485.08520275954</v>
      </c>
      <c r="O91" s="33"/>
    </row>
    <row r="92" spans="1:15" x14ac:dyDescent="0.25">
      <c r="A92" s="9" t="s">
        <v>158</v>
      </c>
      <c r="B92" s="10" t="s">
        <v>157</v>
      </c>
      <c r="C92" s="35">
        <v>78582.185929593194</v>
      </c>
      <c r="D92" s="36">
        <v>0</v>
      </c>
      <c r="E92" s="37">
        <v>78582.185929593194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78582.185929593194</v>
      </c>
      <c r="O92" s="33"/>
    </row>
    <row r="93" spans="1:15" ht="30" x14ac:dyDescent="0.25">
      <c r="A93" s="9" t="s">
        <v>308</v>
      </c>
      <c r="B93" s="10" t="s">
        <v>159</v>
      </c>
      <c r="C93" s="35">
        <v>108021.47816287304</v>
      </c>
      <c r="D93" s="36">
        <v>0</v>
      </c>
      <c r="E93" s="37">
        <v>79711.571669991041</v>
      </c>
      <c r="F93" s="36">
        <v>28309.906492882008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108021.47816287304</v>
      </c>
      <c r="O93" s="33"/>
    </row>
    <row r="94" spans="1:15" x14ac:dyDescent="0.25">
      <c r="A94" s="9" t="s">
        <v>161</v>
      </c>
      <c r="B94" s="10" t="s">
        <v>160</v>
      </c>
      <c r="C94" s="35">
        <v>334782.54624385125</v>
      </c>
      <c r="D94" s="36">
        <v>0</v>
      </c>
      <c r="E94" s="37">
        <v>315954.22180018993</v>
      </c>
      <c r="F94" s="36">
        <v>18828.324443661309</v>
      </c>
      <c r="G94" s="35">
        <v>0</v>
      </c>
      <c r="H94" s="36">
        <v>0</v>
      </c>
      <c r="I94" s="37">
        <v>0</v>
      </c>
      <c r="J94" s="36">
        <v>0</v>
      </c>
      <c r="K94" s="35">
        <v>3704.0150409043217</v>
      </c>
      <c r="L94" s="35">
        <v>53926.940527848099</v>
      </c>
      <c r="M94" s="35">
        <v>0</v>
      </c>
      <c r="N94" s="38">
        <f t="shared" si="1"/>
        <v>392413.50181260367</v>
      </c>
      <c r="O94" s="33"/>
    </row>
    <row r="95" spans="1:15" x14ac:dyDescent="0.25">
      <c r="A95" s="9" t="s">
        <v>163</v>
      </c>
      <c r="B95" s="10" t="s">
        <v>162</v>
      </c>
      <c r="C95" s="35">
        <v>2439536.6724366485</v>
      </c>
      <c r="D95" s="36">
        <v>123568.95400525827</v>
      </c>
      <c r="E95" s="37">
        <v>1439483.1213471685</v>
      </c>
      <c r="F95" s="36">
        <v>876484.59708422178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491015.37570353248</v>
      </c>
      <c r="M95" s="35">
        <v>0</v>
      </c>
      <c r="N95" s="38">
        <f t="shared" si="1"/>
        <v>2930552.0481401812</v>
      </c>
      <c r="O95" s="33"/>
    </row>
    <row r="96" spans="1:15" x14ac:dyDescent="0.25">
      <c r="A96" s="9" t="s">
        <v>165</v>
      </c>
      <c r="B96" s="10" t="s">
        <v>164</v>
      </c>
      <c r="C96" s="35">
        <v>108683.60724528738</v>
      </c>
      <c r="D96" s="36">
        <v>0</v>
      </c>
      <c r="E96" s="37">
        <v>107928.63963810762</v>
      </c>
      <c r="F96" s="36">
        <v>754.96760717976531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289911.56191325083</v>
      </c>
      <c r="M96" s="35">
        <v>0</v>
      </c>
      <c r="N96" s="38">
        <f t="shared" si="1"/>
        <v>398595.16915853822</v>
      </c>
      <c r="O96" s="33"/>
    </row>
    <row r="97" spans="1:15" x14ac:dyDescent="0.25">
      <c r="A97" s="9" t="s">
        <v>168</v>
      </c>
      <c r="B97" s="10" t="s">
        <v>167</v>
      </c>
      <c r="C97" s="35">
        <v>271054.91204323206</v>
      </c>
      <c r="D97" s="36">
        <v>0</v>
      </c>
      <c r="E97" s="37">
        <v>271054.91204323206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88261.455852882995</v>
      </c>
      <c r="M97" s="35">
        <v>0</v>
      </c>
      <c r="N97" s="38">
        <f t="shared" si="1"/>
        <v>359316.36789611506</v>
      </c>
      <c r="O97" s="33"/>
    </row>
    <row r="98" spans="1:15" x14ac:dyDescent="0.25">
      <c r="A98" s="9" t="s">
        <v>170</v>
      </c>
      <c r="B98" s="10" t="s">
        <v>169</v>
      </c>
      <c r="C98" s="35">
        <v>104.95991547218776</v>
      </c>
      <c r="D98" s="36">
        <v>0</v>
      </c>
      <c r="E98" s="37">
        <v>104.95991547218776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333780.37408362178</v>
      </c>
      <c r="M98" s="35">
        <v>0</v>
      </c>
      <c r="N98" s="38">
        <f t="shared" si="1"/>
        <v>333885.33399909397</v>
      </c>
      <c r="O98" s="33"/>
    </row>
    <row r="99" spans="1:15" x14ac:dyDescent="0.25">
      <c r="A99" s="9" t="s">
        <v>171</v>
      </c>
      <c r="B99" s="10" t="s">
        <v>288</v>
      </c>
      <c r="C99" s="35">
        <v>199067.10134078868</v>
      </c>
      <c r="D99" s="36">
        <v>0</v>
      </c>
      <c r="E99" s="37">
        <v>184896.43117209262</v>
      </c>
      <c r="F99" s="36">
        <v>14170.670168696055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155327.63750701983</v>
      </c>
      <c r="M99" s="35">
        <v>0</v>
      </c>
      <c r="N99" s="38">
        <f t="shared" si="1"/>
        <v>354394.7388478085</v>
      </c>
      <c r="O99" s="33"/>
    </row>
    <row r="100" spans="1:15" x14ac:dyDescent="0.25">
      <c r="A100" s="9" t="s">
        <v>173</v>
      </c>
      <c r="B100" s="10" t="s">
        <v>289</v>
      </c>
      <c r="C100" s="35">
        <v>48841.533957221603</v>
      </c>
      <c r="D100" s="36">
        <v>0</v>
      </c>
      <c r="E100" s="37">
        <v>17397.964067126744</v>
      </c>
      <c r="F100" s="36">
        <v>31443.569890094863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1308.0190640258329</v>
      </c>
      <c r="M100" s="35">
        <v>0</v>
      </c>
      <c r="N100" s="38">
        <f t="shared" si="1"/>
        <v>50149.553021247433</v>
      </c>
      <c r="O100" s="33"/>
    </row>
    <row r="101" spans="1:15" x14ac:dyDescent="0.25">
      <c r="A101" s="9" t="s">
        <v>174</v>
      </c>
      <c r="B101" s="10" t="s">
        <v>172</v>
      </c>
      <c r="C101" s="35">
        <v>31573.642183687654</v>
      </c>
      <c r="D101" s="36">
        <v>0</v>
      </c>
      <c r="E101" s="37">
        <v>22270.870146617162</v>
      </c>
      <c r="F101" s="36">
        <v>9302.7720370704919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"/>
        <v>31573.642183687654</v>
      </c>
      <c r="O101" s="33"/>
    </row>
    <row r="102" spans="1:15" x14ac:dyDescent="0.25">
      <c r="A102" s="9" t="s">
        <v>175</v>
      </c>
      <c r="B102" s="10" t="s">
        <v>290</v>
      </c>
      <c r="C102" s="35">
        <v>399185.8035836597</v>
      </c>
      <c r="D102" s="36">
        <v>56762.710948278749</v>
      </c>
      <c r="E102" s="37">
        <v>178372.55760971288</v>
      </c>
      <c r="F102" s="36">
        <v>164050.53502566807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6175.5106846966646</v>
      </c>
      <c r="M102" s="35">
        <v>0</v>
      </c>
      <c r="N102" s="38">
        <f t="shared" si="1"/>
        <v>405361.31426835636</v>
      </c>
      <c r="O102" s="33"/>
    </row>
    <row r="103" spans="1:15" x14ac:dyDescent="0.25">
      <c r="A103" s="9" t="s">
        <v>177</v>
      </c>
      <c r="B103" s="10" t="s">
        <v>176</v>
      </c>
      <c r="C103" s="35">
        <v>97834.650682829408</v>
      </c>
      <c r="D103" s="36">
        <v>19141.494056065047</v>
      </c>
      <c r="E103" s="37">
        <v>39336.246902158149</v>
      </c>
      <c r="F103" s="36">
        <v>39356.909724606223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10171.893524832727</v>
      </c>
      <c r="M103" s="35">
        <v>0</v>
      </c>
      <c r="N103" s="38">
        <f t="shared" si="1"/>
        <v>108006.54420766214</v>
      </c>
      <c r="O103" s="33"/>
    </row>
    <row r="104" spans="1:15" x14ac:dyDescent="0.25">
      <c r="A104" s="9" t="s">
        <v>179</v>
      </c>
      <c r="B104" s="10" t="s">
        <v>178</v>
      </c>
      <c r="C104" s="35">
        <v>443468.80204707908</v>
      </c>
      <c r="D104" s="36">
        <v>0</v>
      </c>
      <c r="E104" s="37">
        <v>268162.85705727391</v>
      </c>
      <c r="F104" s="36">
        <v>175305.94498980514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12312.218327564597</v>
      </c>
      <c r="M104" s="35">
        <v>0</v>
      </c>
      <c r="N104" s="38">
        <f t="shared" si="1"/>
        <v>455781.02037464367</v>
      </c>
      <c r="O104" s="33"/>
    </row>
    <row r="105" spans="1:15" x14ac:dyDescent="0.25">
      <c r="A105" s="9" t="s">
        <v>181</v>
      </c>
      <c r="B105" s="10" t="s">
        <v>180</v>
      </c>
      <c r="C105" s="35">
        <v>576102.30987418955</v>
      </c>
      <c r="D105" s="36">
        <v>0</v>
      </c>
      <c r="E105" s="37">
        <v>519558.71640968672</v>
      </c>
      <c r="F105" s="36">
        <v>56543.593464502861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171032.3242221761</v>
      </c>
      <c r="M105" s="35">
        <v>0</v>
      </c>
      <c r="N105" s="38">
        <f t="shared" si="1"/>
        <v>747134.63409636565</v>
      </c>
      <c r="O105" s="33"/>
    </row>
    <row r="106" spans="1:15" ht="45" x14ac:dyDescent="0.25">
      <c r="A106" s="9" t="s">
        <v>183</v>
      </c>
      <c r="B106" s="10" t="s">
        <v>182</v>
      </c>
      <c r="C106" s="35">
        <v>112609.35299985119</v>
      </c>
      <c r="D106" s="36">
        <v>0</v>
      </c>
      <c r="E106" s="37">
        <v>82345.974865232638</v>
      </c>
      <c r="F106" s="36">
        <v>30263.378134618564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443.17620728331644</v>
      </c>
      <c r="M106" s="35">
        <v>0</v>
      </c>
      <c r="N106" s="38">
        <f t="shared" si="1"/>
        <v>113052.52920713452</v>
      </c>
      <c r="O106" s="33"/>
    </row>
    <row r="107" spans="1:15" x14ac:dyDescent="0.25">
      <c r="A107" s="9" t="s">
        <v>185</v>
      </c>
      <c r="B107" s="10" t="s">
        <v>184</v>
      </c>
      <c r="C107" s="35">
        <v>543039.18704875733</v>
      </c>
      <c r="D107" s="36">
        <v>335621.53559636825</v>
      </c>
      <c r="E107" s="37">
        <v>84960.099512573652</v>
      </c>
      <c r="F107" s="36">
        <v>122457.55193981543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"/>
        <v>543039.18704875733</v>
      </c>
      <c r="O107" s="33"/>
    </row>
    <row r="108" spans="1:15" ht="30" x14ac:dyDescent="0.25">
      <c r="A108" s="9" t="s">
        <v>187</v>
      </c>
      <c r="B108" s="10" t="s">
        <v>186</v>
      </c>
      <c r="C108" s="35">
        <v>854035.37552497373</v>
      </c>
      <c r="D108" s="36">
        <v>0</v>
      </c>
      <c r="E108" s="37">
        <v>365504.46614463266</v>
      </c>
      <c r="F108" s="36">
        <v>488530.90938034107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57608.576218888782</v>
      </c>
      <c r="M108" s="35">
        <v>0</v>
      </c>
      <c r="N108" s="38">
        <f t="shared" si="1"/>
        <v>911643.95174386248</v>
      </c>
      <c r="O108" s="33"/>
    </row>
    <row r="109" spans="1:15" x14ac:dyDescent="0.25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38676.939962879347</v>
      </c>
      <c r="H109" s="36">
        <v>38676.939962879347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"/>
        <v>38676.939962879347</v>
      </c>
      <c r="O109" s="33"/>
    </row>
    <row r="110" spans="1:15" x14ac:dyDescent="0.25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1379321.8644766202</v>
      </c>
      <c r="H110" s="36">
        <v>549450.11909878219</v>
      </c>
      <c r="I110" s="37">
        <v>247576.50979684346</v>
      </c>
      <c r="J110" s="36">
        <v>582295.23558099498</v>
      </c>
      <c r="K110" s="35">
        <v>0</v>
      </c>
      <c r="L110" s="35">
        <v>0</v>
      </c>
      <c r="M110" s="35">
        <v>0</v>
      </c>
      <c r="N110" s="38">
        <f t="shared" si="1"/>
        <v>1379321.8644766202</v>
      </c>
      <c r="O110" s="33"/>
    </row>
    <row r="111" spans="1:15" ht="30" x14ac:dyDescent="0.25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165018.98029013886</v>
      </c>
      <c r="H111" s="36">
        <v>3235.7146583021204</v>
      </c>
      <c r="I111" s="37">
        <v>65474.788845211035</v>
      </c>
      <c r="J111" s="36">
        <v>96308.476786625863</v>
      </c>
      <c r="K111" s="35">
        <v>0</v>
      </c>
      <c r="L111" s="35">
        <v>0</v>
      </c>
      <c r="M111" s="35">
        <v>989.79360437124512</v>
      </c>
      <c r="N111" s="38">
        <f t="shared" si="1"/>
        <v>166008.77389451012</v>
      </c>
      <c r="O111" s="33"/>
    </row>
    <row r="112" spans="1:15" ht="45" x14ac:dyDescent="0.25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221832.77908539277</v>
      </c>
      <c r="H112" s="36">
        <v>206434.69689400884</v>
      </c>
      <c r="I112" s="37">
        <v>1563.4556133816441</v>
      </c>
      <c r="J112" s="36">
        <v>13834.626578002339</v>
      </c>
      <c r="K112" s="35">
        <v>0</v>
      </c>
      <c r="L112" s="35">
        <v>0</v>
      </c>
      <c r="M112" s="35">
        <v>0</v>
      </c>
      <c r="N112" s="38">
        <f t="shared" si="1"/>
        <v>221832.77908539277</v>
      </c>
      <c r="O112" s="33"/>
    </row>
    <row r="113" spans="1:15" ht="30" x14ac:dyDescent="0.25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156308.86066006817</v>
      </c>
      <c r="H113" s="36">
        <v>97567.05215913523</v>
      </c>
      <c r="I113" s="37">
        <v>27997.939716667555</v>
      </c>
      <c r="J113" s="36">
        <v>30743.868784265353</v>
      </c>
      <c r="K113" s="35">
        <v>0</v>
      </c>
      <c r="L113" s="35">
        <v>25603.372994587062</v>
      </c>
      <c r="M113" s="35">
        <v>0</v>
      </c>
      <c r="N113" s="38">
        <f t="shared" si="1"/>
        <v>181912.23365465523</v>
      </c>
      <c r="O113" s="33"/>
    </row>
    <row r="114" spans="1:15" ht="30" x14ac:dyDescent="0.25">
      <c r="A114" s="9" t="s">
        <v>310</v>
      </c>
      <c r="B114" s="10" t="s">
        <v>293</v>
      </c>
      <c r="C114" s="35">
        <v>375291.39531239145</v>
      </c>
      <c r="D114" s="36">
        <v>0</v>
      </c>
      <c r="E114" s="37">
        <v>326679.31754828634</v>
      </c>
      <c r="F114" s="36">
        <v>48612.077764105125</v>
      </c>
      <c r="G114" s="35">
        <v>104703.86891012127</v>
      </c>
      <c r="H114" s="36">
        <v>0</v>
      </c>
      <c r="I114" s="37">
        <v>104703.86891012127</v>
      </c>
      <c r="J114" s="36">
        <v>0</v>
      </c>
      <c r="K114" s="35">
        <v>0</v>
      </c>
      <c r="L114" s="35">
        <v>638267.49897386867</v>
      </c>
      <c r="M114" s="35">
        <v>0</v>
      </c>
      <c r="N114" s="38">
        <f t="shared" si="1"/>
        <v>1118262.7631963813</v>
      </c>
      <c r="O114" s="33"/>
    </row>
    <row r="115" spans="1:15" x14ac:dyDescent="0.25">
      <c r="A115" s="9" t="s">
        <v>197</v>
      </c>
      <c r="B115" s="10" t="s">
        <v>195</v>
      </c>
      <c r="C115" s="35">
        <v>88917.411843636903</v>
      </c>
      <c r="D115" s="36">
        <v>0</v>
      </c>
      <c r="E115" s="37">
        <v>85565.68854779331</v>
      </c>
      <c r="F115" s="36">
        <v>3351.7232958435934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87381.0638513718</v>
      </c>
      <c r="M115" s="35">
        <v>0</v>
      </c>
      <c r="N115" s="38">
        <f t="shared" si="1"/>
        <v>176298.4756950087</v>
      </c>
      <c r="O115" s="33"/>
    </row>
    <row r="116" spans="1:15" ht="30" x14ac:dyDescent="0.25">
      <c r="A116" s="9" t="s">
        <v>198</v>
      </c>
      <c r="B116" s="10" t="s">
        <v>196</v>
      </c>
      <c r="C116" s="35">
        <v>100356.79674421054</v>
      </c>
      <c r="D116" s="36">
        <v>0</v>
      </c>
      <c r="E116" s="37">
        <v>95134.015693920956</v>
      </c>
      <c r="F116" s="36">
        <v>5222.7810502895927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50415.496099540251</v>
      </c>
      <c r="M116" s="35">
        <v>0</v>
      </c>
      <c r="N116" s="38">
        <f t="shared" si="1"/>
        <v>150772.29284375079</v>
      </c>
      <c r="O116" s="33"/>
    </row>
    <row r="117" spans="1:15" ht="30" x14ac:dyDescent="0.25">
      <c r="A117" s="9" t="s">
        <v>311</v>
      </c>
      <c r="B117" s="10" t="s">
        <v>294</v>
      </c>
      <c r="C117" s="35">
        <v>1005047.2009314308</v>
      </c>
      <c r="D117" s="36">
        <v>0</v>
      </c>
      <c r="E117" s="37">
        <v>79195.222344553738</v>
      </c>
      <c r="F117" s="36">
        <v>925851.978586877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3891.8330315842932</v>
      </c>
      <c r="M117" s="35">
        <v>0</v>
      </c>
      <c r="N117" s="38">
        <f t="shared" si="1"/>
        <v>1008939.0339630151</v>
      </c>
      <c r="O117" s="33"/>
    </row>
    <row r="118" spans="1:15" ht="30" x14ac:dyDescent="0.25">
      <c r="A118" s="9" t="s">
        <v>201</v>
      </c>
      <c r="B118" s="10" t="s">
        <v>199</v>
      </c>
      <c r="C118" s="35">
        <v>232011.9291569168</v>
      </c>
      <c r="D118" s="36">
        <v>0</v>
      </c>
      <c r="E118" s="37">
        <v>201610.87509760185</v>
      </c>
      <c r="F118" s="36">
        <v>30401.054059314956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67991.418261953018</v>
      </c>
      <c r="M118" s="35">
        <v>0</v>
      </c>
      <c r="N118" s="38">
        <f t="shared" si="1"/>
        <v>300003.34741886985</v>
      </c>
      <c r="O118" s="33"/>
    </row>
    <row r="119" spans="1:15" x14ac:dyDescent="0.25">
      <c r="A119" s="9" t="s">
        <v>312</v>
      </c>
      <c r="B119" s="10" t="s">
        <v>200</v>
      </c>
      <c r="C119" s="35">
        <v>156808.78684023503</v>
      </c>
      <c r="D119" s="36">
        <v>0</v>
      </c>
      <c r="E119" s="37">
        <v>58417.874550180459</v>
      </c>
      <c r="F119" s="36">
        <v>98390.912290054577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2203.2715738541319</v>
      </c>
      <c r="M119" s="35">
        <v>0</v>
      </c>
      <c r="N119" s="38">
        <f t="shared" si="1"/>
        <v>159012.05841408917</v>
      </c>
      <c r="O119" s="33"/>
    </row>
    <row r="120" spans="1:15" x14ac:dyDescent="0.25">
      <c r="A120" s="9" t="s">
        <v>204</v>
      </c>
      <c r="B120" s="10" t="s">
        <v>202</v>
      </c>
      <c r="C120" s="35">
        <v>302589.45736220776</v>
      </c>
      <c r="D120" s="36">
        <v>0</v>
      </c>
      <c r="E120" s="37">
        <v>247543.49689107263</v>
      </c>
      <c r="F120" s="36">
        <v>55045.960471135135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36953.787147663832</v>
      </c>
      <c r="M120" s="35">
        <v>0</v>
      </c>
      <c r="N120" s="38">
        <f t="shared" si="1"/>
        <v>339543.24450987158</v>
      </c>
      <c r="O120" s="33"/>
    </row>
    <row r="121" spans="1:15" x14ac:dyDescent="0.25">
      <c r="A121" s="9" t="s">
        <v>206</v>
      </c>
      <c r="B121" s="10" t="s">
        <v>203</v>
      </c>
      <c r="C121" s="35">
        <v>185846.60459542935</v>
      </c>
      <c r="D121" s="36">
        <v>0</v>
      </c>
      <c r="E121" s="37">
        <v>55602.909268168245</v>
      </c>
      <c r="F121" s="36">
        <v>130243.69532726111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94564.228843778925</v>
      </c>
      <c r="M121" s="35">
        <v>0</v>
      </c>
      <c r="N121" s="38">
        <f t="shared" si="1"/>
        <v>280410.83343920828</v>
      </c>
      <c r="O121" s="33"/>
    </row>
    <row r="122" spans="1:15" x14ac:dyDescent="0.25">
      <c r="A122" s="9" t="s">
        <v>207</v>
      </c>
      <c r="B122" s="10" t="s">
        <v>205</v>
      </c>
      <c r="C122" s="35">
        <v>18128.688460102967</v>
      </c>
      <c r="D122" s="36">
        <v>0</v>
      </c>
      <c r="E122" s="37">
        <v>18128.688460102967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12005.366957615344</v>
      </c>
      <c r="M122" s="35">
        <v>0</v>
      </c>
      <c r="N122" s="38">
        <f t="shared" si="1"/>
        <v>30134.055417718311</v>
      </c>
      <c r="O122" s="33"/>
    </row>
    <row r="123" spans="1:15" ht="30" x14ac:dyDescent="0.25">
      <c r="A123" s="9" t="s">
        <v>209</v>
      </c>
      <c r="B123" s="10" t="s">
        <v>295</v>
      </c>
      <c r="C123" s="35">
        <v>127716.9693723438</v>
      </c>
      <c r="D123" s="36">
        <v>0</v>
      </c>
      <c r="E123" s="37">
        <v>124201.92261972069</v>
      </c>
      <c r="F123" s="36">
        <v>3515.0467526231137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17336.293730749814</v>
      </c>
      <c r="M123" s="35">
        <v>0</v>
      </c>
      <c r="N123" s="38">
        <f t="shared" si="1"/>
        <v>145053.2631030936</v>
      </c>
      <c r="O123" s="33"/>
    </row>
    <row r="124" spans="1:15" ht="30" x14ac:dyDescent="0.25">
      <c r="A124" s="9" t="s">
        <v>211</v>
      </c>
      <c r="B124" s="10" t="s">
        <v>296</v>
      </c>
      <c r="C124" s="35">
        <v>38036.861414974861</v>
      </c>
      <c r="D124" s="36">
        <v>0</v>
      </c>
      <c r="E124" s="37">
        <v>38036.861414974861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14366.172453526295</v>
      </c>
      <c r="M124" s="35">
        <v>0</v>
      </c>
      <c r="N124" s="38">
        <f t="shared" si="1"/>
        <v>52403.033868501152</v>
      </c>
      <c r="O124" s="33"/>
    </row>
    <row r="125" spans="1:15" ht="30" x14ac:dyDescent="0.25">
      <c r="A125" s="9" t="s">
        <v>213</v>
      </c>
      <c r="B125" s="10" t="s">
        <v>297</v>
      </c>
      <c r="C125" s="35">
        <v>171424.83893163965</v>
      </c>
      <c r="D125" s="36">
        <v>2585.628244743898</v>
      </c>
      <c r="E125" s="37">
        <v>162174.00432928884</v>
      </c>
      <c r="F125" s="36">
        <v>6665.2063576069058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47341.178214767351</v>
      </c>
      <c r="M125" s="35">
        <v>0</v>
      </c>
      <c r="N125" s="38">
        <f t="shared" si="1"/>
        <v>218766.01714640699</v>
      </c>
      <c r="O125" s="33"/>
    </row>
    <row r="126" spans="1:15" ht="45" x14ac:dyDescent="0.25">
      <c r="A126" s="9" t="s">
        <v>215</v>
      </c>
      <c r="B126" s="10" t="s">
        <v>298</v>
      </c>
      <c r="C126" s="35">
        <v>747.89405909506877</v>
      </c>
      <c r="D126" s="36">
        <v>0</v>
      </c>
      <c r="E126" s="37">
        <v>747.89405909506877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"/>
        <v>747.89405909506877</v>
      </c>
      <c r="O126" s="33"/>
    </row>
    <row r="127" spans="1:15" x14ac:dyDescent="0.25">
      <c r="A127" s="9" t="s">
        <v>239</v>
      </c>
      <c r="B127" s="10" t="s">
        <v>208</v>
      </c>
      <c r="C127" s="35">
        <v>157493.02064081724</v>
      </c>
      <c r="D127" s="36">
        <v>0</v>
      </c>
      <c r="E127" s="37">
        <v>126617.17285901989</v>
      </c>
      <c r="F127" s="36">
        <v>30875.847781797351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157493.02064081724</v>
      </c>
      <c r="O127" s="33"/>
    </row>
    <row r="128" spans="1:15" ht="30" x14ac:dyDescent="0.25">
      <c r="A128" s="9" t="s">
        <v>241</v>
      </c>
      <c r="B128" s="10" t="s">
        <v>210</v>
      </c>
      <c r="C128" s="35">
        <v>119365.19146651338</v>
      </c>
      <c r="D128" s="36">
        <v>0</v>
      </c>
      <c r="E128" s="37">
        <v>101229.0437921495</v>
      </c>
      <c r="F128" s="36">
        <v>18136.147674363881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13906.10443886832</v>
      </c>
      <c r="M128" s="35">
        <v>0</v>
      </c>
      <c r="N128" s="38">
        <f t="shared" si="1"/>
        <v>133271.2959053817</v>
      </c>
      <c r="O128" s="33"/>
    </row>
    <row r="129" spans="1:15" x14ac:dyDescent="0.25">
      <c r="A129" s="9" t="s">
        <v>243</v>
      </c>
      <c r="B129" s="10" t="s">
        <v>212</v>
      </c>
      <c r="C129" s="35">
        <v>286351.03412004974</v>
      </c>
      <c r="D129" s="36">
        <v>0</v>
      </c>
      <c r="E129" s="37">
        <v>257380.94601633764</v>
      </c>
      <c r="F129" s="36">
        <v>28970.088103712107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4480.7947275145816</v>
      </c>
      <c r="M129" s="35">
        <v>0</v>
      </c>
      <c r="N129" s="38">
        <f t="shared" si="1"/>
        <v>290831.82884756429</v>
      </c>
      <c r="O129" s="33"/>
    </row>
    <row r="130" spans="1:15" x14ac:dyDescent="0.25">
      <c r="A130" s="9" t="s">
        <v>313</v>
      </c>
      <c r="B130" s="10" t="s">
        <v>214</v>
      </c>
      <c r="C130" s="35">
        <v>117568.73863001836</v>
      </c>
      <c r="D130" s="36">
        <v>0</v>
      </c>
      <c r="E130" s="37">
        <v>107280.64485538777</v>
      </c>
      <c r="F130" s="36">
        <v>10288.093774630586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33120.425974315338</v>
      </c>
      <c r="M130" s="35">
        <v>0</v>
      </c>
      <c r="N130" s="38">
        <f t="shared" si="1"/>
        <v>150689.1646043337</v>
      </c>
      <c r="O130" s="33"/>
    </row>
    <row r="131" spans="1:15" ht="30" x14ac:dyDescent="0.25">
      <c r="A131" s="9" t="s">
        <v>314</v>
      </c>
      <c r="B131" s="10" t="s">
        <v>216</v>
      </c>
      <c r="C131" s="35">
        <v>548550.94423325942</v>
      </c>
      <c r="D131" s="36">
        <v>17981.263759792426</v>
      </c>
      <c r="E131" s="37">
        <v>252601.86932986247</v>
      </c>
      <c r="F131" s="36">
        <v>277967.81114360451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32962.096784018504</v>
      </c>
      <c r="M131" s="35">
        <v>0</v>
      </c>
      <c r="N131" s="38">
        <f t="shared" si="1"/>
        <v>581513.04101727786</v>
      </c>
      <c r="O131" s="33"/>
    </row>
    <row r="132" spans="1:15" x14ac:dyDescent="0.25">
      <c r="A132" s="9" t="s">
        <v>315</v>
      </c>
      <c r="B132" s="10" t="s">
        <v>217</v>
      </c>
      <c r="C132" s="35">
        <v>494940.91140004725</v>
      </c>
      <c r="D132" s="36">
        <v>0</v>
      </c>
      <c r="E132" s="37">
        <v>461027.05199549219</v>
      </c>
      <c r="F132" s="36">
        <v>33913.859404555056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399294.22926313325</v>
      </c>
      <c r="M132" s="35">
        <v>0</v>
      </c>
      <c r="N132" s="38">
        <f t="shared" si="1"/>
        <v>894235.1406631805</v>
      </c>
      <c r="O132" s="33"/>
    </row>
    <row r="133" spans="1:15" ht="30" x14ac:dyDescent="0.25">
      <c r="A133" s="9" t="s">
        <v>316</v>
      </c>
      <c r="B133" s="10" t="s">
        <v>218</v>
      </c>
      <c r="C133" s="35">
        <v>364885.32119226438</v>
      </c>
      <c r="D133" s="36">
        <v>24888.758430152564</v>
      </c>
      <c r="E133" s="37">
        <v>324655.87687201187</v>
      </c>
      <c r="F133" s="36">
        <v>15340.68589009995</v>
      </c>
      <c r="G133" s="35">
        <v>15666.89776611546</v>
      </c>
      <c r="H133" s="36">
        <v>15666.89776611546</v>
      </c>
      <c r="I133" s="37">
        <v>0</v>
      </c>
      <c r="J133" s="36">
        <v>0</v>
      </c>
      <c r="K133" s="35">
        <v>0</v>
      </c>
      <c r="L133" s="35">
        <v>399819.9367450276</v>
      </c>
      <c r="M133" s="35">
        <v>0</v>
      </c>
      <c r="N133" s="38">
        <f t="shared" si="1"/>
        <v>780372.15570340748</v>
      </c>
      <c r="O133" s="33"/>
    </row>
    <row r="134" spans="1:15" x14ac:dyDescent="0.25">
      <c r="A134" s="9" t="s">
        <v>225</v>
      </c>
      <c r="B134" s="10" t="s">
        <v>299</v>
      </c>
      <c r="C134" s="35">
        <v>17047.352690748834</v>
      </c>
      <c r="D134" s="36">
        <v>0</v>
      </c>
      <c r="E134" s="37">
        <v>17047.352690748834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25999.953265956443</v>
      </c>
      <c r="M134" s="35">
        <v>0</v>
      </c>
      <c r="N134" s="38">
        <f t="shared" si="1"/>
        <v>43047.305956705277</v>
      </c>
      <c r="O134" s="33"/>
    </row>
    <row r="135" spans="1:15" ht="30" x14ac:dyDescent="0.25">
      <c r="A135" s="9" t="s">
        <v>227</v>
      </c>
      <c r="B135" s="10" t="s">
        <v>300</v>
      </c>
      <c r="C135" s="35">
        <v>28230.988174005732</v>
      </c>
      <c r="D135" s="36">
        <v>0</v>
      </c>
      <c r="E135" s="37">
        <v>27870.492786411396</v>
      </c>
      <c r="F135" s="36">
        <v>360.49538759433534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193.5613382971369</v>
      </c>
      <c r="M135" s="35">
        <v>0</v>
      </c>
      <c r="N135" s="38">
        <f t="shared" si="1"/>
        <v>28424.549512302867</v>
      </c>
      <c r="O135" s="33"/>
    </row>
    <row r="136" spans="1:15" x14ac:dyDescent="0.25">
      <c r="A136" s="9" t="s">
        <v>234</v>
      </c>
      <c r="B136" s="10" t="s">
        <v>301</v>
      </c>
      <c r="C136" s="35">
        <v>112654.84344244254</v>
      </c>
      <c r="D136" s="36">
        <v>59740.182936510493</v>
      </c>
      <c r="E136" s="37">
        <v>44157.584928262644</v>
      </c>
      <c r="F136" s="36">
        <v>8757.0755776694059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6542.3396343387631</v>
      </c>
      <c r="M136" s="35">
        <v>0</v>
      </c>
      <c r="N136" s="38">
        <f t="shared" si="1"/>
        <v>119197.18307678129</v>
      </c>
      <c r="O136" s="33"/>
    </row>
    <row r="137" spans="1:15" x14ac:dyDescent="0.25">
      <c r="A137" s="9" t="s">
        <v>317</v>
      </c>
      <c r="B137" s="10" t="s">
        <v>302</v>
      </c>
      <c r="C137" s="35">
        <v>110266.29360114178</v>
      </c>
      <c r="D137" s="36">
        <v>0</v>
      </c>
      <c r="E137" s="37">
        <v>99545.353083840571</v>
      </c>
      <c r="F137" s="36">
        <v>10720.940517301207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38466.025488710526</v>
      </c>
      <c r="M137" s="35">
        <v>0</v>
      </c>
      <c r="N137" s="38">
        <f t="shared" si="1"/>
        <v>148732.3190898523</v>
      </c>
      <c r="O137" s="33"/>
    </row>
    <row r="138" spans="1:15" x14ac:dyDescent="0.25">
      <c r="A138" s="9" t="s">
        <v>318</v>
      </c>
      <c r="B138" s="10" t="s">
        <v>220</v>
      </c>
      <c r="C138" s="35">
        <v>21897.563800981225</v>
      </c>
      <c r="D138" s="36">
        <v>0</v>
      </c>
      <c r="E138" s="37">
        <v>21897.563800981225</v>
      </c>
      <c r="F138" s="36">
        <v>0</v>
      </c>
      <c r="G138" s="35">
        <v>1218.6348876276061</v>
      </c>
      <c r="H138" s="36">
        <v>0</v>
      </c>
      <c r="I138" s="37">
        <v>1218.6348876276061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"/>
        <v>23116.198688608831</v>
      </c>
      <c r="O138" s="33"/>
    </row>
    <row r="139" spans="1:15" ht="30" x14ac:dyDescent="0.25">
      <c r="A139" s="9" t="s">
        <v>319</v>
      </c>
      <c r="B139" s="10" t="s">
        <v>222</v>
      </c>
      <c r="C139" s="35">
        <v>69576.971644270336</v>
      </c>
      <c r="D139" s="36">
        <v>0</v>
      </c>
      <c r="E139" s="37">
        <v>43442.125695324401</v>
      </c>
      <c r="F139" s="36">
        <v>26134.845948945938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54443.92244324692</v>
      </c>
      <c r="M139" s="35">
        <v>0</v>
      </c>
      <c r="N139" s="38">
        <f t="shared" ref="N139:N143" si="2">+C139+G139+K139+L139+M139</f>
        <v>124020.89408751726</v>
      </c>
      <c r="O139" s="33"/>
    </row>
    <row r="140" spans="1:15" ht="30" x14ac:dyDescent="0.25">
      <c r="A140" s="9" t="s">
        <v>320</v>
      </c>
      <c r="B140" s="10" t="s">
        <v>223</v>
      </c>
      <c r="C140" s="35">
        <v>9800.1416661285712</v>
      </c>
      <c r="D140" s="36">
        <v>0</v>
      </c>
      <c r="E140" s="37">
        <v>8596.7777666543207</v>
      </c>
      <c r="F140" s="36">
        <v>1203.3638994742512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122.611262611538</v>
      </c>
      <c r="M140" s="35">
        <v>0</v>
      </c>
      <c r="N140" s="38">
        <f t="shared" si="2"/>
        <v>9922.7529287401085</v>
      </c>
      <c r="O140" s="33"/>
    </row>
    <row r="141" spans="1:15" x14ac:dyDescent="0.25">
      <c r="A141" s="9" t="s">
        <v>321</v>
      </c>
      <c r="B141" s="10" t="s">
        <v>224</v>
      </c>
      <c r="C141" s="35">
        <v>59423.895854121438</v>
      </c>
      <c r="D141" s="36">
        <v>0</v>
      </c>
      <c r="E141" s="82">
        <v>59423.895854121438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95787.794281771188</v>
      </c>
      <c r="M141" s="35">
        <v>0</v>
      </c>
      <c r="N141" s="38">
        <f t="shared" si="2"/>
        <v>155211.69013589263</v>
      </c>
      <c r="O141" s="33"/>
    </row>
    <row r="142" spans="1:15" x14ac:dyDescent="0.25">
      <c r="A142" s="9" t="s">
        <v>322</v>
      </c>
      <c r="B142" s="10" t="s">
        <v>226</v>
      </c>
      <c r="C142" s="35">
        <v>11044.402211958135</v>
      </c>
      <c r="D142" s="36">
        <v>0</v>
      </c>
      <c r="E142" s="82">
        <v>11044.402211958135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2"/>
        <v>11044.402211958135</v>
      </c>
      <c r="O142" s="33"/>
    </row>
    <row r="143" spans="1:15" ht="14.25" customHeight="1" x14ac:dyDescent="0.25">
      <c r="A143" s="9" t="s">
        <v>323</v>
      </c>
      <c r="B143" s="10" t="s">
        <v>228</v>
      </c>
      <c r="C143" s="35">
        <v>6671.9536382696142</v>
      </c>
      <c r="D143" s="36">
        <v>0</v>
      </c>
      <c r="E143" s="82">
        <v>6671.9536382696142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28391.003176037735</v>
      </c>
      <c r="M143" s="35">
        <v>0</v>
      </c>
      <c r="N143" s="38">
        <f t="shared" si="2"/>
        <v>35062.956814307348</v>
      </c>
      <c r="O143" s="33"/>
    </row>
    <row r="144" spans="1:15" x14ac:dyDescent="0.25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</row>
    <row r="145" spans="1:15" x14ac:dyDescent="0.25">
      <c r="A145" s="11"/>
      <c r="B145" s="12" t="s">
        <v>229</v>
      </c>
      <c r="C145" s="45">
        <f t="shared" ref="C145:M145" si="3">SUM(C11:C144)</f>
        <v>19002335.570670217</v>
      </c>
      <c r="D145" s="45">
        <f t="shared" si="3"/>
        <v>1275494.5928181857</v>
      </c>
      <c r="E145" s="83">
        <f t="shared" si="3"/>
        <v>11060234.068398641</v>
      </c>
      <c r="F145" s="45">
        <f t="shared" si="3"/>
        <v>6666606.9094533836</v>
      </c>
      <c r="G145" s="45">
        <f t="shared" si="3"/>
        <v>2082748.8260389636</v>
      </c>
      <c r="H145" s="45">
        <f t="shared" si="3"/>
        <v>911031.42053922324</v>
      </c>
      <c r="I145" s="83">
        <f t="shared" si="3"/>
        <v>448535.19776985259</v>
      </c>
      <c r="J145" s="45">
        <f t="shared" si="3"/>
        <v>723182.2077298885</v>
      </c>
      <c r="K145" s="45">
        <f t="shared" si="3"/>
        <v>3704.0150409043217</v>
      </c>
      <c r="L145" s="45">
        <f t="shared" si="3"/>
        <v>4861962.6894022077</v>
      </c>
      <c r="M145" s="45">
        <f t="shared" si="3"/>
        <v>989.79360437124512</v>
      </c>
      <c r="N145" s="45">
        <f t="shared" ref="N145" si="4">+C145+G145+K145+L145+M145</f>
        <v>25951740.894756664</v>
      </c>
      <c r="O145" s="33"/>
    </row>
    <row r="146" spans="1:15" x14ac:dyDescent="0.25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</row>
    <row r="147" spans="1:15" x14ac:dyDescent="0.25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4348.1598126806539</v>
      </c>
      <c r="M147" s="35">
        <v>0</v>
      </c>
      <c r="N147" s="38">
        <f t="shared" ref="N147:N153" si="5">+C147+G147+K147+L147+M147</f>
        <v>4348.1598126806539</v>
      </c>
      <c r="O147" s="33"/>
    </row>
    <row r="148" spans="1:15" x14ac:dyDescent="0.25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260.8639492801733</v>
      </c>
      <c r="L148" s="35">
        <v>0</v>
      </c>
      <c r="M148" s="35">
        <v>0</v>
      </c>
      <c r="N148" s="38">
        <f t="shared" si="5"/>
        <v>260.8639492801733</v>
      </c>
      <c r="O148" s="33"/>
    </row>
    <row r="149" spans="1:15" x14ac:dyDescent="0.25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34540.45215271863</v>
      </c>
      <c r="L149" s="35">
        <v>0</v>
      </c>
      <c r="M149" s="35">
        <v>0</v>
      </c>
      <c r="N149" s="38">
        <f t="shared" si="5"/>
        <v>34540.45215271863</v>
      </c>
      <c r="O149" s="33"/>
    </row>
    <row r="150" spans="1:15" x14ac:dyDescent="0.25">
      <c r="A150" s="9" t="s">
        <v>324</v>
      </c>
      <c r="B150" s="16" t="s">
        <v>159</v>
      </c>
      <c r="C150" s="35">
        <v>48535.728159971273</v>
      </c>
      <c r="D150" s="40">
        <v>48535.728159971273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12270.39036690956</v>
      </c>
      <c r="L150" s="35">
        <v>0</v>
      </c>
      <c r="M150" s="35">
        <v>0</v>
      </c>
      <c r="N150" s="38">
        <f t="shared" si="5"/>
        <v>60806.118526880833</v>
      </c>
      <c r="O150" s="33"/>
    </row>
    <row r="151" spans="1:15" x14ac:dyDescent="0.25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1813456.1181550913</v>
      </c>
      <c r="M151" s="35">
        <v>0</v>
      </c>
      <c r="N151" s="38">
        <f t="shared" si="5"/>
        <v>1813456.1181550913</v>
      </c>
      <c r="O151" s="33"/>
    </row>
    <row r="152" spans="1:15" x14ac:dyDescent="0.25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41105.651699831804</v>
      </c>
      <c r="L152" s="35">
        <v>0</v>
      </c>
      <c r="M152" s="35">
        <v>0</v>
      </c>
      <c r="N152" s="38">
        <f t="shared" si="5"/>
        <v>41105.651699831804</v>
      </c>
      <c r="O152" s="33"/>
    </row>
    <row r="153" spans="1:15" ht="30" x14ac:dyDescent="0.25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459988.81253996916</v>
      </c>
      <c r="M153" s="35">
        <v>0</v>
      </c>
      <c r="N153" s="38">
        <f t="shared" si="5"/>
        <v>459988.81253996916</v>
      </c>
      <c r="O153" s="33"/>
    </row>
    <row r="154" spans="1:15" x14ac:dyDescent="0.25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</row>
    <row r="155" spans="1:15" x14ac:dyDescent="0.25">
      <c r="A155" s="11"/>
      <c r="B155" s="12" t="s">
        <v>236</v>
      </c>
      <c r="C155" s="46">
        <f>SUM(C147:C154)</f>
        <v>48535.728159971273</v>
      </c>
      <c r="D155" s="46">
        <f t="shared" ref="D155:N155" si="6">SUM(D147:D154)</f>
        <v>48535.728159971273</v>
      </c>
      <c r="E155" s="46">
        <f t="shared" si="6"/>
        <v>0</v>
      </c>
      <c r="F155" s="46">
        <f t="shared" si="6"/>
        <v>0</v>
      </c>
      <c r="G155" s="46">
        <f t="shared" si="6"/>
        <v>0</v>
      </c>
      <c r="H155" s="46">
        <f t="shared" si="6"/>
        <v>0</v>
      </c>
      <c r="I155" s="46">
        <f t="shared" si="6"/>
        <v>0</v>
      </c>
      <c r="J155" s="46">
        <f t="shared" si="6"/>
        <v>0</v>
      </c>
      <c r="K155" s="46">
        <f t="shared" si="6"/>
        <v>88177.358168740175</v>
      </c>
      <c r="L155" s="46">
        <f t="shared" si="6"/>
        <v>2277793.0905077411</v>
      </c>
      <c r="M155" s="46">
        <f t="shared" si="6"/>
        <v>0</v>
      </c>
      <c r="N155" s="46">
        <f t="shared" si="6"/>
        <v>2414506.1768364524</v>
      </c>
      <c r="O155" s="33"/>
    </row>
    <row r="156" spans="1:15" ht="31.5" customHeight="1" x14ac:dyDescent="0.25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</row>
    <row r="157" spans="1:15" x14ac:dyDescent="0.25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3722.7932816846551</v>
      </c>
      <c r="N157" s="38">
        <f t="shared" ref="N157:N166" si="7">+C157+G157+K157+L157+M157</f>
        <v>3722.7932816846551</v>
      </c>
      <c r="O157" s="33"/>
    </row>
    <row r="158" spans="1:15" x14ac:dyDescent="0.25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7"/>
        <v>0</v>
      </c>
      <c r="O158" s="33"/>
    </row>
    <row r="159" spans="1:15" x14ac:dyDescent="0.25">
      <c r="A159" s="9" t="s">
        <v>392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3637.5670146000011</v>
      </c>
      <c r="L159" s="35">
        <v>0</v>
      </c>
      <c r="M159" s="35">
        <v>0</v>
      </c>
      <c r="N159" s="38">
        <f t="shared" si="7"/>
        <v>3637.5670146000011</v>
      </c>
      <c r="O159" s="33"/>
    </row>
    <row r="160" spans="1:15" x14ac:dyDescent="0.25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1030.7161159371483</v>
      </c>
      <c r="N160" s="38">
        <f t="shared" si="7"/>
        <v>1030.7161159371483</v>
      </c>
      <c r="O160" s="33"/>
    </row>
    <row r="161" spans="1:15" ht="30" x14ac:dyDescent="0.25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794799.16441906686</v>
      </c>
      <c r="L161" s="35">
        <v>0</v>
      </c>
      <c r="M161" s="35">
        <v>0</v>
      </c>
      <c r="N161" s="38">
        <f t="shared" si="7"/>
        <v>794799.16441906686</v>
      </c>
      <c r="O161" s="33"/>
    </row>
    <row r="162" spans="1:15" x14ac:dyDescent="0.25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746544.96398849669</v>
      </c>
      <c r="L162" s="35">
        <v>0</v>
      </c>
      <c r="M162" s="35">
        <v>0</v>
      </c>
      <c r="N162" s="38">
        <f t="shared" si="7"/>
        <v>746544.96398849669</v>
      </c>
      <c r="O162" s="33"/>
    </row>
    <row r="163" spans="1:15" ht="30" x14ac:dyDescent="0.25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15327.896607887247</v>
      </c>
      <c r="L163" s="35">
        <v>0</v>
      </c>
      <c r="M163" s="35">
        <v>0</v>
      </c>
      <c r="N163" s="38">
        <f t="shared" si="7"/>
        <v>15327.896607887247</v>
      </c>
      <c r="O163" s="33"/>
    </row>
    <row r="164" spans="1:15" x14ac:dyDescent="0.25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1800705.9490891956</v>
      </c>
      <c r="L164" s="35">
        <v>0</v>
      </c>
      <c r="M164" s="35">
        <v>30016.149118993526</v>
      </c>
      <c r="N164" s="38">
        <f t="shared" si="7"/>
        <v>1830722.098208189</v>
      </c>
      <c r="O164" s="33"/>
    </row>
    <row r="165" spans="1:15" ht="30" x14ac:dyDescent="0.25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1429289.8245279747</v>
      </c>
      <c r="L165" s="35">
        <v>0</v>
      </c>
      <c r="M165" s="35">
        <v>52476.045145906966</v>
      </c>
      <c r="N165" s="38">
        <f t="shared" si="7"/>
        <v>1481765.8696738817</v>
      </c>
      <c r="O165" s="33"/>
    </row>
    <row r="166" spans="1:15" x14ac:dyDescent="0.25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146429.85194864389</v>
      </c>
      <c r="N166" s="38">
        <f t="shared" si="7"/>
        <v>146429.85194864389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245</v>
      </c>
      <c r="C168" s="45">
        <f>SUM(C157:C167)</f>
        <v>0</v>
      </c>
      <c r="D168" s="45">
        <f t="shared" ref="D168:N168" si="8">SUM(D157:D167)</f>
        <v>0</v>
      </c>
      <c r="E168" s="45">
        <f t="shared" si="8"/>
        <v>0</v>
      </c>
      <c r="F168" s="45">
        <f t="shared" ref="F168" si="9">SUM(F157:F167)</f>
        <v>0</v>
      </c>
      <c r="G168" s="45">
        <f t="shared" si="8"/>
        <v>0</v>
      </c>
      <c r="H168" s="45">
        <f t="shared" ref="H168:I168" si="10">SUM(H157:H167)</f>
        <v>0</v>
      </c>
      <c r="I168" s="45">
        <f t="shared" si="10"/>
        <v>0</v>
      </c>
      <c r="J168" s="45">
        <f t="shared" ref="J168" si="11">SUM(J157:J167)</f>
        <v>0</v>
      </c>
      <c r="K168" s="45">
        <f t="shared" si="8"/>
        <v>4790305.365647221</v>
      </c>
      <c r="L168" s="45">
        <f t="shared" si="8"/>
        <v>0</v>
      </c>
      <c r="M168" s="45">
        <f t="shared" si="8"/>
        <v>233675.55561116617</v>
      </c>
      <c r="N168" s="45">
        <f t="shared" si="8"/>
        <v>5023980.9212583872</v>
      </c>
      <c r="O168" s="33"/>
    </row>
    <row r="169" spans="1:15" x14ac:dyDescent="0.25">
      <c r="A169" s="19" t="s">
        <v>336</v>
      </c>
      <c r="B169" s="20" t="s">
        <v>273</v>
      </c>
      <c r="C169" s="45">
        <f t="shared" ref="C169:N169" si="12">+C155+C168+C145</f>
        <v>19050871.298830189</v>
      </c>
      <c r="D169" s="45">
        <f t="shared" si="12"/>
        <v>1324030.320978157</v>
      </c>
      <c r="E169" s="45">
        <f t="shared" si="12"/>
        <v>11060234.068398641</v>
      </c>
      <c r="F169" s="45">
        <f t="shared" si="12"/>
        <v>6666606.9094533836</v>
      </c>
      <c r="G169" s="45">
        <f t="shared" si="12"/>
        <v>2082748.8260389636</v>
      </c>
      <c r="H169" s="45">
        <f t="shared" si="12"/>
        <v>911031.42053922324</v>
      </c>
      <c r="I169" s="45">
        <f t="shared" si="12"/>
        <v>448535.19776985259</v>
      </c>
      <c r="J169" s="45">
        <f t="shared" si="12"/>
        <v>723182.2077298885</v>
      </c>
      <c r="K169" s="45">
        <f t="shared" si="12"/>
        <v>4882186.7388568651</v>
      </c>
      <c r="L169" s="45">
        <f t="shared" si="12"/>
        <v>7139755.7799099488</v>
      </c>
      <c r="M169" s="45">
        <f t="shared" si="12"/>
        <v>234665.34921553743</v>
      </c>
      <c r="N169" s="45">
        <f t="shared" si="12"/>
        <v>33390227.992851503</v>
      </c>
      <c r="O169" s="33"/>
    </row>
    <row r="170" spans="1:15" x14ac:dyDescent="0.25">
      <c r="A170" t="s">
        <v>276</v>
      </c>
    </row>
    <row r="171" spans="1:15" x14ac:dyDescent="0.25">
      <c r="A171" s="28"/>
      <c r="C171" s="27"/>
      <c r="D171" s="27"/>
      <c r="E171" s="27"/>
      <c r="F171" s="27"/>
      <c r="G171" s="27"/>
      <c r="H171" s="27"/>
      <c r="I171" s="27"/>
      <c r="J171" s="27"/>
      <c r="N171" s="27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61" priority="7" stopIfTrue="1" operator="lessThan">
      <formula>0</formula>
    </cfRule>
  </conditionalFormatting>
  <conditionalFormatting sqref="E147:E154">
    <cfRule type="cellIs" dxfId="60" priority="8" stopIfTrue="1" operator="lessThan">
      <formula>0</formula>
    </cfRule>
  </conditionalFormatting>
  <conditionalFormatting sqref="F157:F167">
    <cfRule type="cellIs" dxfId="59" priority="5" stopIfTrue="1" operator="lessThan">
      <formula>0</formula>
    </cfRule>
  </conditionalFormatting>
  <conditionalFormatting sqref="F147:F154">
    <cfRule type="cellIs" dxfId="58" priority="6" stopIfTrue="1" operator="lessThan">
      <formula>0</formula>
    </cfRule>
  </conditionalFormatting>
  <conditionalFormatting sqref="I157:I167">
    <cfRule type="cellIs" dxfId="57" priority="3" stopIfTrue="1" operator="lessThan">
      <formula>0</formula>
    </cfRule>
  </conditionalFormatting>
  <conditionalFormatting sqref="I147:I154">
    <cfRule type="cellIs" dxfId="56" priority="4" stopIfTrue="1" operator="lessThan">
      <formula>0</formula>
    </cfRule>
  </conditionalFormatting>
  <conditionalFormatting sqref="J157:J167">
    <cfRule type="cellIs" dxfId="55" priority="1" stopIfTrue="1" operator="lessThan">
      <formula>0</formula>
    </cfRule>
  </conditionalFormatting>
  <conditionalFormatting sqref="J147:J154">
    <cfRule type="cellIs" dxfId="54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4" tint="0.79998168889431442"/>
  </sheetPr>
  <dimension ref="A2:O177"/>
  <sheetViews>
    <sheetView showGridLines="0" zoomScale="70" zoomScaleNormal="70" workbookViewId="0">
      <pane xSplit="2" ySplit="10" topLeftCell="C155" activePane="bottomRight" state="frozen"/>
      <selection pane="topRight" activeCell="C1" sqref="C1"/>
      <selection pane="bottomLeft" activeCell="A11" sqref="A11"/>
      <selection pane="bottomRight" activeCell="M155" sqref="C155:M155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18.75" x14ac:dyDescent="0.3">
      <c r="B3" s="110" t="s">
        <v>255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256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401.43691630676858</v>
      </c>
      <c r="D11" s="36">
        <v>0</v>
      </c>
      <c r="E11" s="37">
        <v>401.43691630676858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3078.1204747701204</v>
      </c>
      <c r="M11" s="35">
        <v>0</v>
      </c>
      <c r="N11" s="38">
        <f t="shared" ref="N11:N39" si="0">+C11+G11+K11+L11+M11</f>
        <v>3479.557391076889</v>
      </c>
      <c r="O11" s="33"/>
    </row>
    <row r="12" spans="1:15" x14ac:dyDescent="0.25">
      <c r="A12" s="9" t="s">
        <v>22</v>
      </c>
      <c r="B12" s="10" t="s">
        <v>23</v>
      </c>
      <c r="C12" s="35">
        <v>45.430866902927619</v>
      </c>
      <c r="D12" s="36">
        <v>0</v>
      </c>
      <c r="E12" s="37">
        <v>45.430866902927619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342.67168662836815</v>
      </c>
      <c r="M12" s="35">
        <v>0</v>
      </c>
      <c r="N12" s="38">
        <f t="shared" si="0"/>
        <v>388.10255353129577</v>
      </c>
      <c r="O12" s="33"/>
    </row>
    <row r="13" spans="1:15" ht="30" x14ac:dyDescent="0.25">
      <c r="A13" s="9" t="s">
        <v>24</v>
      </c>
      <c r="B13" s="10" t="s">
        <v>25</v>
      </c>
      <c r="C13" s="35">
        <v>810.01096418332509</v>
      </c>
      <c r="D13" s="36">
        <v>0</v>
      </c>
      <c r="E13" s="37">
        <v>810.01096418332509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423.83600488460371</v>
      </c>
      <c r="M13" s="35">
        <v>0</v>
      </c>
      <c r="N13" s="38">
        <f t="shared" si="0"/>
        <v>1233.8469690679287</v>
      </c>
      <c r="O13" s="33"/>
    </row>
    <row r="14" spans="1:15" x14ac:dyDescent="0.25">
      <c r="A14" s="9" t="s">
        <v>26</v>
      </c>
      <c r="B14" s="10" t="s">
        <v>27</v>
      </c>
      <c r="C14" s="35">
        <v>3108.7521224323154</v>
      </c>
      <c r="D14" s="36">
        <v>0</v>
      </c>
      <c r="E14" s="37">
        <v>3108.7521224323154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1755.1564572119423</v>
      </c>
      <c r="M14" s="35">
        <v>0</v>
      </c>
      <c r="N14" s="38">
        <f t="shared" si="0"/>
        <v>4863.9085796442578</v>
      </c>
      <c r="O14" s="33"/>
    </row>
    <row r="15" spans="1:15" x14ac:dyDescent="0.25">
      <c r="A15" s="9" t="s">
        <v>28</v>
      </c>
      <c r="B15" s="10" t="s">
        <v>30</v>
      </c>
      <c r="C15" s="35">
        <v>7323.9579415733606</v>
      </c>
      <c r="D15" s="36">
        <v>0</v>
      </c>
      <c r="E15" s="37">
        <v>3530.2161263004318</v>
      </c>
      <c r="F15" s="36">
        <v>3793.7418152729288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65.254965908533222</v>
      </c>
      <c r="M15" s="35">
        <v>0</v>
      </c>
      <c r="N15" s="38">
        <f t="shared" si="0"/>
        <v>7389.212907481894</v>
      </c>
      <c r="O15" s="33"/>
    </row>
    <row r="16" spans="1:15" x14ac:dyDescent="0.25">
      <c r="A16" s="9" t="s">
        <v>29</v>
      </c>
      <c r="B16" s="10" t="s">
        <v>32</v>
      </c>
      <c r="C16" s="35">
        <v>547.52598005971527</v>
      </c>
      <c r="D16" s="36">
        <v>0</v>
      </c>
      <c r="E16" s="37">
        <v>547.52598005971527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2934.8477634188939</v>
      </c>
      <c r="M16" s="35">
        <v>0</v>
      </c>
      <c r="N16" s="38">
        <f t="shared" si="0"/>
        <v>3482.373743478609</v>
      </c>
      <c r="O16" s="33"/>
    </row>
    <row r="17" spans="1:15" x14ac:dyDescent="0.25">
      <c r="A17" s="9" t="s">
        <v>31</v>
      </c>
      <c r="B17" s="10" t="s">
        <v>34</v>
      </c>
      <c r="C17" s="35">
        <v>3739.9759765488834</v>
      </c>
      <c r="D17" s="36">
        <v>0</v>
      </c>
      <c r="E17" s="37">
        <v>3739.9759765488834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490.93122615802798</v>
      </c>
      <c r="M17" s="35">
        <v>0</v>
      </c>
      <c r="N17" s="38">
        <f t="shared" si="0"/>
        <v>4230.9072027069114</v>
      </c>
      <c r="O17" s="33"/>
    </row>
    <row r="18" spans="1:15" x14ac:dyDescent="0.25">
      <c r="A18" s="9" t="s">
        <v>33</v>
      </c>
      <c r="B18" s="10" t="s">
        <v>36</v>
      </c>
      <c r="C18" s="35">
        <v>636.19177872185276</v>
      </c>
      <c r="D18" s="36">
        <v>0</v>
      </c>
      <c r="E18" s="37">
        <v>636.19177872185276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6003.6520226546745</v>
      </c>
      <c r="M18" s="35">
        <v>0</v>
      </c>
      <c r="N18" s="38">
        <f t="shared" si="0"/>
        <v>6639.8438013765272</v>
      </c>
      <c r="O18" s="33"/>
    </row>
    <row r="19" spans="1:15" x14ac:dyDescent="0.25">
      <c r="A19" s="9" t="s">
        <v>35</v>
      </c>
      <c r="B19" s="10" t="s">
        <v>277</v>
      </c>
      <c r="C19" s="35">
        <v>2787.0899883226662</v>
      </c>
      <c r="D19" s="36">
        <v>0</v>
      </c>
      <c r="E19" s="37">
        <v>2787.0899883226662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14523.072839703462</v>
      </c>
      <c r="M19" s="35">
        <v>0</v>
      </c>
      <c r="N19" s="38">
        <f t="shared" si="0"/>
        <v>17310.162828026128</v>
      </c>
      <c r="O19" s="33"/>
    </row>
    <row r="20" spans="1:15" x14ac:dyDescent="0.25">
      <c r="A20" s="9" t="s">
        <v>37</v>
      </c>
      <c r="B20" s="10" t="s">
        <v>278</v>
      </c>
      <c r="C20" s="35">
        <v>3513.8689475302931</v>
      </c>
      <c r="D20" s="36">
        <v>0</v>
      </c>
      <c r="E20" s="37">
        <v>3513.8689475302931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7848.4904599826023</v>
      </c>
      <c r="M20" s="35">
        <v>0</v>
      </c>
      <c r="N20" s="38">
        <f t="shared" si="0"/>
        <v>11362.359407512895</v>
      </c>
      <c r="O20" s="33"/>
    </row>
    <row r="21" spans="1:15" x14ac:dyDescent="0.25">
      <c r="A21" s="9" t="s">
        <v>38</v>
      </c>
      <c r="B21" s="10" t="s">
        <v>39</v>
      </c>
      <c r="C21" s="35">
        <v>7313.7723327037511</v>
      </c>
      <c r="D21" s="36">
        <v>0</v>
      </c>
      <c r="E21" s="37">
        <v>7313.7723327037511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1592.8775825082535</v>
      </c>
      <c r="M21" s="35">
        <v>0</v>
      </c>
      <c r="N21" s="38">
        <f t="shared" si="0"/>
        <v>8906.649915212005</v>
      </c>
      <c r="O21" s="33"/>
    </row>
    <row r="22" spans="1:15" x14ac:dyDescent="0.25">
      <c r="A22" s="9" t="s">
        <v>40</v>
      </c>
      <c r="B22" s="10" t="s">
        <v>41</v>
      </c>
      <c r="C22" s="35">
        <v>8395.778496782752</v>
      </c>
      <c r="D22" s="36">
        <v>0</v>
      </c>
      <c r="E22" s="37">
        <v>6965.6702718194902</v>
      </c>
      <c r="F22" s="36">
        <v>1430.108224963262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1792.507163280854</v>
      </c>
      <c r="M22" s="35">
        <v>0</v>
      </c>
      <c r="N22" s="38">
        <f t="shared" si="0"/>
        <v>10188.285660063606</v>
      </c>
      <c r="O22" s="33"/>
    </row>
    <row r="23" spans="1:15" x14ac:dyDescent="0.25">
      <c r="A23" s="9" t="s">
        <v>42</v>
      </c>
      <c r="B23" s="10" t="s">
        <v>43</v>
      </c>
      <c r="C23" s="35">
        <v>9484.7655676068898</v>
      </c>
      <c r="D23" s="36">
        <v>0</v>
      </c>
      <c r="E23" s="37">
        <v>7384.9436091839016</v>
      </c>
      <c r="F23" s="36">
        <v>2099.8219584229892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3600.6827110706795</v>
      </c>
      <c r="M23" s="35">
        <v>0</v>
      </c>
      <c r="N23" s="38">
        <f t="shared" si="0"/>
        <v>13085.44827867757</v>
      </c>
      <c r="O23" s="33"/>
    </row>
    <row r="24" spans="1:15" x14ac:dyDescent="0.25">
      <c r="A24" s="9" t="s">
        <v>44</v>
      </c>
      <c r="B24" s="10" t="s">
        <v>45</v>
      </c>
      <c r="C24" s="35">
        <v>168363.02949787851</v>
      </c>
      <c r="D24" s="36">
        <v>0</v>
      </c>
      <c r="E24" s="37">
        <v>69560.652815856432</v>
      </c>
      <c r="F24" s="36">
        <v>98802.376682022077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1890.7439056456253</v>
      </c>
      <c r="M24" s="35">
        <v>0</v>
      </c>
      <c r="N24" s="38">
        <f t="shared" si="0"/>
        <v>170253.77340352413</v>
      </c>
      <c r="O24" s="33"/>
    </row>
    <row r="25" spans="1:15" x14ac:dyDescent="0.25">
      <c r="A25" s="9" t="s">
        <v>46</v>
      </c>
      <c r="B25" s="10" t="s">
        <v>47</v>
      </c>
      <c r="C25" s="35">
        <v>242.98682894287364</v>
      </c>
      <c r="D25" s="36">
        <v>0</v>
      </c>
      <c r="E25" s="37">
        <v>242.98682894287364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6604.2508916846355</v>
      </c>
      <c r="M25" s="35">
        <v>0</v>
      </c>
      <c r="N25" s="38">
        <f t="shared" si="0"/>
        <v>6847.2377206275087</v>
      </c>
      <c r="O25" s="33"/>
    </row>
    <row r="26" spans="1:15" x14ac:dyDescent="0.25">
      <c r="A26" s="9" t="s">
        <v>48</v>
      </c>
      <c r="B26" s="10" t="s">
        <v>49</v>
      </c>
      <c r="C26" s="35">
        <v>139628.33867668238</v>
      </c>
      <c r="D26" s="36">
        <v>0</v>
      </c>
      <c r="E26" s="37">
        <v>70255.932201835152</v>
      </c>
      <c r="F26" s="36">
        <v>69372.406474847245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9593.5156446371366</v>
      </c>
      <c r="M26" s="35">
        <v>0</v>
      </c>
      <c r="N26" s="38">
        <f t="shared" si="0"/>
        <v>149221.85432131952</v>
      </c>
      <c r="O26" s="33"/>
    </row>
    <row r="27" spans="1:15" x14ac:dyDescent="0.25">
      <c r="A27" s="9" t="s">
        <v>50</v>
      </c>
      <c r="B27" s="10" t="s">
        <v>51</v>
      </c>
      <c r="C27" s="35">
        <v>12830.414526209526</v>
      </c>
      <c r="D27" s="36">
        <v>0</v>
      </c>
      <c r="E27" s="37">
        <v>12830.414526209526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9039.8542719621091</v>
      </c>
      <c r="M27" s="35">
        <v>0</v>
      </c>
      <c r="N27" s="38">
        <f t="shared" si="0"/>
        <v>21870.268798171637</v>
      </c>
      <c r="O27" s="33"/>
    </row>
    <row r="28" spans="1:15" x14ac:dyDescent="0.25">
      <c r="A28" s="9" t="s">
        <v>52</v>
      </c>
      <c r="B28" s="10" t="s">
        <v>53</v>
      </c>
      <c r="C28" s="35">
        <v>9337.5234514895419</v>
      </c>
      <c r="D28" s="36">
        <v>0</v>
      </c>
      <c r="E28" s="37">
        <v>9337.5234514895419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18482.28502259521</v>
      </c>
      <c r="M28" s="35">
        <v>0</v>
      </c>
      <c r="N28" s="38">
        <f t="shared" si="0"/>
        <v>27819.808474084752</v>
      </c>
      <c r="O28" s="33"/>
    </row>
    <row r="29" spans="1:15" x14ac:dyDescent="0.25">
      <c r="A29" s="9" t="s">
        <v>54</v>
      </c>
      <c r="B29" s="10" t="s">
        <v>55</v>
      </c>
      <c r="C29" s="35">
        <v>10635.634764516399</v>
      </c>
      <c r="D29" s="36">
        <v>0</v>
      </c>
      <c r="E29" s="37">
        <v>9803.2055506014422</v>
      </c>
      <c r="F29" s="36">
        <v>832.42921391495736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5194.6420315187515</v>
      </c>
      <c r="M29" s="35">
        <v>0</v>
      </c>
      <c r="N29" s="38">
        <f t="shared" si="0"/>
        <v>15830.27679603515</v>
      </c>
      <c r="O29" s="33"/>
    </row>
    <row r="30" spans="1:15" x14ac:dyDescent="0.25">
      <c r="A30" s="9" t="s">
        <v>56</v>
      </c>
      <c r="B30" s="10" t="s">
        <v>57</v>
      </c>
      <c r="C30" s="35">
        <v>913.17498164118069</v>
      </c>
      <c r="D30" s="36">
        <v>0</v>
      </c>
      <c r="E30" s="37">
        <v>913.17498164118069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5010.5550262017468</v>
      </c>
      <c r="M30" s="35">
        <v>0</v>
      </c>
      <c r="N30" s="38">
        <f t="shared" si="0"/>
        <v>5923.7300078429271</v>
      </c>
      <c r="O30" s="33"/>
    </row>
    <row r="31" spans="1:15" x14ac:dyDescent="0.25">
      <c r="A31" s="9" t="s">
        <v>58</v>
      </c>
      <c r="B31" s="10" t="s">
        <v>59</v>
      </c>
      <c r="C31" s="35">
        <v>8626.7688035557003</v>
      </c>
      <c r="D31" s="36">
        <v>0</v>
      </c>
      <c r="E31" s="37">
        <v>5732.5246142909673</v>
      </c>
      <c r="F31" s="36">
        <v>2894.2441892647321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4631.4365914721484</v>
      </c>
      <c r="M31" s="35">
        <v>0</v>
      </c>
      <c r="N31" s="38">
        <f t="shared" si="0"/>
        <v>13258.20539502785</v>
      </c>
      <c r="O31" s="33"/>
    </row>
    <row r="32" spans="1:15" x14ac:dyDescent="0.25">
      <c r="A32" s="9" t="s">
        <v>60</v>
      </c>
      <c r="B32" s="10" t="s">
        <v>61</v>
      </c>
      <c r="C32" s="35">
        <v>60711.449728102103</v>
      </c>
      <c r="D32" s="36">
        <v>0</v>
      </c>
      <c r="E32" s="37">
        <v>60711.449728102103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46762.828899704364</v>
      </c>
      <c r="M32" s="35">
        <v>0</v>
      </c>
      <c r="N32" s="38">
        <f t="shared" si="0"/>
        <v>107474.27862780646</v>
      </c>
      <c r="O32" s="33"/>
    </row>
    <row r="33" spans="1:15" x14ac:dyDescent="0.25">
      <c r="A33" s="9" t="s">
        <v>62</v>
      </c>
      <c r="B33" s="10" t="s">
        <v>63</v>
      </c>
      <c r="C33" s="35">
        <v>2260.299977171112</v>
      </c>
      <c r="D33" s="36">
        <v>0</v>
      </c>
      <c r="E33" s="37">
        <v>2260.299977171112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1009.4793079964123</v>
      </c>
      <c r="M33" s="35">
        <v>0</v>
      </c>
      <c r="N33" s="38">
        <f t="shared" si="0"/>
        <v>3269.7792851675244</v>
      </c>
      <c r="O33" s="33"/>
    </row>
    <row r="34" spans="1:15" x14ac:dyDescent="0.25">
      <c r="A34" s="9" t="s">
        <v>64</v>
      </c>
      <c r="B34" s="10" t="s">
        <v>65</v>
      </c>
      <c r="C34" s="35">
        <v>14035.100325316274</v>
      </c>
      <c r="D34" s="36">
        <v>0</v>
      </c>
      <c r="E34" s="37">
        <v>14035.100325316274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2149.0704547563946</v>
      </c>
      <c r="M34" s="35">
        <v>0</v>
      </c>
      <c r="N34" s="38">
        <f t="shared" si="0"/>
        <v>16184.170780072669</v>
      </c>
      <c r="O34" s="33"/>
    </row>
    <row r="35" spans="1:15" x14ac:dyDescent="0.25">
      <c r="A35" s="9" t="s">
        <v>66</v>
      </c>
      <c r="B35" s="10" t="s">
        <v>67</v>
      </c>
      <c r="C35" s="35">
        <v>1017.8303318357291</v>
      </c>
      <c r="D35" s="36">
        <v>0</v>
      </c>
      <c r="E35" s="37">
        <v>1017.8303318357291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3759.5014366790588</v>
      </c>
      <c r="M35" s="35">
        <v>0</v>
      </c>
      <c r="N35" s="38">
        <f t="shared" si="0"/>
        <v>4777.3317685147877</v>
      </c>
      <c r="O35" s="33"/>
    </row>
    <row r="36" spans="1:15" ht="30" x14ac:dyDescent="0.25">
      <c r="A36" s="9" t="s">
        <v>68</v>
      </c>
      <c r="B36" s="10" t="s">
        <v>69</v>
      </c>
      <c r="C36" s="35">
        <v>29340.696781097344</v>
      </c>
      <c r="D36" s="36">
        <v>0</v>
      </c>
      <c r="E36" s="37">
        <v>29340.696781097344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29340.696781097344</v>
      </c>
      <c r="O36" s="33"/>
    </row>
    <row r="37" spans="1:15" x14ac:dyDescent="0.25">
      <c r="A37" s="9" t="s">
        <v>70</v>
      </c>
      <c r="B37" s="10" t="s">
        <v>71</v>
      </c>
      <c r="C37" s="35">
        <v>3084.790588468336</v>
      </c>
      <c r="D37" s="36">
        <v>0</v>
      </c>
      <c r="E37" s="37">
        <v>3084.790588468336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2540.5597537217432</v>
      </c>
      <c r="M37" s="35">
        <v>0</v>
      </c>
      <c r="N37" s="38">
        <f t="shared" si="0"/>
        <v>5625.3503421900787</v>
      </c>
      <c r="O37" s="33"/>
    </row>
    <row r="38" spans="1:15" x14ac:dyDescent="0.25">
      <c r="A38" s="9" t="s">
        <v>72</v>
      </c>
      <c r="B38" s="10" t="s">
        <v>73</v>
      </c>
      <c r="C38" s="35">
        <v>274.09241692203631</v>
      </c>
      <c r="D38" s="36">
        <v>0</v>
      </c>
      <c r="E38" s="37">
        <v>274.09241692203631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274.09241692203631</v>
      </c>
      <c r="O38" s="33"/>
    </row>
    <row r="39" spans="1:15" x14ac:dyDescent="0.25">
      <c r="A39" s="9" t="s">
        <v>74</v>
      </c>
      <c r="B39" s="10" t="s">
        <v>75</v>
      </c>
      <c r="C39" s="35">
        <v>3426.8588477740518</v>
      </c>
      <c r="D39" s="36">
        <v>0</v>
      </c>
      <c r="E39" s="37">
        <v>3426.8588477740518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22.131569277848524</v>
      </c>
      <c r="M39" s="35">
        <v>0</v>
      </c>
      <c r="N39" s="38">
        <f t="shared" si="0"/>
        <v>3448.9904170519003</v>
      </c>
      <c r="O39" s="33"/>
    </row>
    <row r="40" spans="1:15" x14ac:dyDescent="0.25">
      <c r="A40" s="9" t="s">
        <v>76</v>
      </c>
      <c r="B40" s="10" t="s">
        <v>77</v>
      </c>
      <c r="C40" s="35">
        <v>7593.9898586528107</v>
      </c>
      <c r="D40" s="36">
        <v>0</v>
      </c>
      <c r="E40" s="37">
        <v>7593.9898586528107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8930.2832162197574</v>
      </c>
      <c r="M40" s="35">
        <v>0</v>
      </c>
      <c r="N40" s="38">
        <f>(+C40+G40+K40+L40+M40)</f>
        <v>16524.273074872566</v>
      </c>
      <c r="O40" s="33"/>
    </row>
    <row r="41" spans="1:15" x14ac:dyDescent="0.25">
      <c r="A41" s="9" t="s">
        <v>78</v>
      </c>
      <c r="B41" s="10" t="s">
        <v>79</v>
      </c>
      <c r="C41" s="35">
        <v>556.25473197833105</v>
      </c>
      <c r="D41" s="36">
        <v>0</v>
      </c>
      <c r="E41" s="37">
        <v>313.31378903274862</v>
      </c>
      <c r="F41" s="36">
        <v>242.94094294558241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0</v>
      </c>
      <c r="M41" s="35">
        <v>0</v>
      </c>
      <c r="N41" s="38">
        <f t="shared" ref="N41:N53" si="1">+C41+G41+K41+L41+M41</f>
        <v>556.25473197833105</v>
      </c>
      <c r="O41" s="33"/>
    </row>
    <row r="42" spans="1:15" x14ac:dyDescent="0.25">
      <c r="A42" s="9" t="s">
        <v>80</v>
      </c>
      <c r="B42" s="10" t="s">
        <v>81</v>
      </c>
      <c r="C42" s="35">
        <v>50561.472125487133</v>
      </c>
      <c r="D42" s="36">
        <v>0</v>
      </c>
      <c r="E42" s="37">
        <v>4141.0486768805577</v>
      </c>
      <c r="F42" s="36">
        <v>46420.423448606576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4487.3184641186281</v>
      </c>
      <c r="M42" s="35">
        <v>0</v>
      </c>
      <c r="N42" s="38">
        <f t="shared" si="1"/>
        <v>55048.790589605764</v>
      </c>
      <c r="O42" s="33"/>
    </row>
    <row r="43" spans="1:15" ht="45" x14ac:dyDescent="0.25">
      <c r="A43" s="9" t="s">
        <v>347</v>
      </c>
      <c r="B43" s="10" t="s">
        <v>348</v>
      </c>
      <c r="C43" s="35">
        <v>67160.981920511753</v>
      </c>
      <c r="D43" s="36">
        <v>0</v>
      </c>
      <c r="E43" s="37">
        <v>45962.77410982018</v>
      </c>
      <c r="F43" s="36">
        <v>21198.207810691576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1657.9393182712377</v>
      </c>
      <c r="M43" s="35">
        <v>0</v>
      </c>
      <c r="N43" s="38">
        <f t="shared" si="1"/>
        <v>68818.92123878299</v>
      </c>
      <c r="O43" s="33"/>
    </row>
    <row r="44" spans="1:15" ht="30" x14ac:dyDescent="0.25">
      <c r="A44" s="9" t="s">
        <v>82</v>
      </c>
      <c r="B44" s="10" t="s">
        <v>83</v>
      </c>
      <c r="C44" s="35">
        <v>20178.158558252533</v>
      </c>
      <c r="D44" s="36">
        <v>0</v>
      </c>
      <c r="E44" s="37">
        <v>13019.783007822532</v>
      </c>
      <c r="F44" s="36">
        <v>7158.3755504300007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1"/>
        <v>20178.158558252533</v>
      </c>
      <c r="O44" s="33"/>
    </row>
    <row r="45" spans="1:15" x14ac:dyDescent="0.25">
      <c r="A45" s="9" t="s">
        <v>84</v>
      </c>
      <c r="B45" s="10" t="s">
        <v>85</v>
      </c>
      <c r="C45" s="35">
        <v>64970.408552280554</v>
      </c>
      <c r="D45" s="36">
        <v>0</v>
      </c>
      <c r="E45" s="37">
        <v>24976.867381304921</v>
      </c>
      <c r="F45" s="36">
        <v>39993.54117097563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7977.7824264711317</v>
      </c>
      <c r="M45" s="35">
        <v>0</v>
      </c>
      <c r="N45" s="38">
        <f t="shared" si="1"/>
        <v>72948.190978751692</v>
      </c>
      <c r="O45" s="33"/>
    </row>
    <row r="46" spans="1:15" x14ac:dyDescent="0.25">
      <c r="A46" s="9" t="s">
        <v>86</v>
      </c>
      <c r="B46" s="10" t="s">
        <v>87</v>
      </c>
      <c r="C46" s="35">
        <v>87189.463757973979</v>
      </c>
      <c r="D46" s="36">
        <v>0</v>
      </c>
      <c r="E46" s="37">
        <v>45840.032071360773</v>
      </c>
      <c r="F46" s="36">
        <v>41349.431686613207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5993.09360029865</v>
      </c>
      <c r="M46" s="35">
        <v>0</v>
      </c>
      <c r="N46" s="38">
        <f t="shared" si="1"/>
        <v>93182.557358272636</v>
      </c>
      <c r="O46" s="33"/>
    </row>
    <row r="47" spans="1:15" x14ac:dyDescent="0.25">
      <c r="A47" s="9" t="s">
        <v>88</v>
      </c>
      <c r="B47" s="10" t="s">
        <v>89</v>
      </c>
      <c r="C47" s="35">
        <v>80411.38073195715</v>
      </c>
      <c r="D47" s="36">
        <v>0</v>
      </c>
      <c r="E47" s="37">
        <v>68242.356586563707</v>
      </c>
      <c r="F47" s="36">
        <v>12169.024145393438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1107.2283756828049</v>
      </c>
      <c r="M47" s="35">
        <v>0</v>
      </c>
      <c r="N47" s="38">
        <f t="shared" si="1"/>
        <v>81518.609107639961</v>
      </c>
      <c r="O47" s="33"/>
    </row>
    <row r="48" spans="1:15" x14ac:dyDescent="0.25">
      <c r="A48" s="9" t="s">
        <v>90</v>
      </c>
      <c r="B48" s="34" t="s">
        <v>91</v>
      </c>
      <c r="C48" s="35">
        <v>9328.6998734059489</v>
      </c>
      <c r="D48" s="36">
        <v>0</v>
      </c>
      <c r="E48" s="37">
        <v>8061.4080399775339</v>
      </c>
      <c r="F48" s="36">
        <v>1267.2918334284141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1"/>
        <v>9328.6998734059489</v>
      </c>
      <c r="O48" s="33"/>
    </row>
    <row r="49" spans="1:15" ht="45" x14ac:dyDescent="0.25">
      <c r="A49" s="9" t="s">
        <v>357</v>
      </c>
      <c r="B49" s="10" t="s">
        <v>358</v>
      </c>
      <c r="C49" s="35">
        <v>29173.057382458028</v>
      </c>
      <c r="D49" s="36">
        <v>0</v>
      </c>
      <c r="E49" s="37">
        <v>21765.901991798532</v>
      </c>
      <c r="F49" s="36">
        <v>7407.1553906594963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si="1"/>
        <v>29173.057382458028</v>
      </c>
      <c r="O49" s="33"/>
    </row>
    <row r="50" spans="1:15" x14ac:dyDescent="0.25">
      <c r="A50" s="9" t="s">
        <v>92</v>
      </c>
      <c r="B50" s="10" t="s">
        <v>93</v>
      </c>
      <c r="C50" s="35">
        <v>38297.108558268563</v>
      </c>
      <c r="D50" s="36">
        <v>0</v>
      </c>
      <c r="E50" s="37">
        <v>25974.276318454493</v>
      </c>
      <c r="F50" s="36">
        <v>12322.83223981407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0</v>
      </c>
      <c r="M50" s="35">
        <v>0</v>
      </c>
      <c r="N50" s="38">
        <f t="shared" si="1"/>
        <v>38297.108558268563</v>
      </c>
      <c r="O50" s="33"/>
    </row>
    <row r="51" spans="1:15" x14ac:dyDescent="0.25">
      <c r="A51" s="9" t="s">
        <v>94</v>
      </c>
      <c r="B51" s="10" t="s">
        <v>95</v>
      </c>
      <c r="C51" s="35">
        <v>5700.3856956986265</v>
      </c>
      <c r="D51" s="36">
        <v>0</v>
      </c>
      <c r="E51" s="37">
        <v>1400.8375477309376</v>
      </c>
      <c r="F51" s="36">
        <v>4299.5481479676891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286.86256255181178</v>
      </c>
      <c r="M51" s="35">
        <v>0</v>
      </c>
      <c r="N51" s="38">
        <f t="shared" si="1"/>
        <v>5987.2482582504381</v>
      </c>
      <c r="O51" s="33"/>
    </row>
    <row r="52" spans="1:15" x14ac:dyDescent="0.25">
      <c r="A52" s="9" t="s">
        <v>96</v>
      </c>
      <c r="B52" s="10" t="s">
        <v>97</v>
      </c>
      <c r="C52" s="35">
        <v>7307.398265148463</v>
      </c>
      <c r="D52" s="36">
        <v>0</v>
      </c>
      <c r="E52" s="37">
        <v>7307.398265148463</v>
      </c>
      <c r="F52" s="36">
        <v>0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0</v>
      </c>
      <c r="M52" s="35">
        <v>0</v>
      </c>
      <c r="N52" s="38">
        <f t="shared" si="1"/>
        <v>7307.398265148463</v>
      </c>
      <c r="O52" s="33"/>
    </row>
    <row r="53" spans="1:15" x14ac:dyDescent="0.25">
      <c r="A53" s="9" t="s">
        <v>98</v>
      </c>
      <c r="B53" s="10" t="s">
        <v>99</v>
      </c>
      <c r="C53" s="35">
        <v>14365.945966157409</v>
      </c>
      <c r="D53" s="36">
        <v>0</v>
      </c>
      <c r="E53" s="37">
        <v>11807.417921545235</v>
      </c>
      <c r="F53" s="36">
        <v>2558.5280446121737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1"/>
        <v>14365.945966157409</v>
      </c>
      <c r="O53" s="33"/>
    </row>
    <row r="54" spans="1:15" x14ac:dyDescent="0.25">
      <c r="A54" s="9" t="s">
        <v>100</v>
      </c>
      <c r="B54" s="10" t="s">
        <v>101</v>
      </c>
      <c r="C54" s="35">
        <v>73519.416955049208</v>
      </c>
      <c r="D54" s="36">
        <v>0</v>
      </c>
      <c r="E54" s="37">
        <v>41462.013041427228</v>
      </c>
      <c r="F54" s="36">
        <v>32057.40391362198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2128.8592634872002</v>
      </c>
      <c r="M54" s="35">
        <v>0</v>
      </c>
      <c r="N54" s="38">
        <f>((+C54+G54+K54+L54+M54))</f>
        <v>75648.276218536412</v>
      </c>
      <c r="O54" s="33"/>
    </row>
    <row r="55" spans="1:15" ht="30" x14ac:dyDescent="0.25">
      <c r="A55" s="9" t="s">
        <v>102</v>
      </c>
      <c r="B55" s="34" t="s">
        <v>103</v>
      </c>
      <c r="C55" s="35">
        <v>1835.934398786912</v>
      </c>
      <c r="D55" s="36">
        <v>1209.91631721</v>
      </c>
      <c r="E55" s="37">
        <v>67.606581096846583</v>
      </c>
      <c r="F55" s="36">
        <v>558.41150048006534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ref="N55:N68" si="2">+C55+G55+K55+L55+M55</f>
        <v>1835.934398786912</v>
      </c>
      <c r="O55" s="33"/>
    </row>
    <row r="56" spans="1:15" x14ac:dyDescent="0.25">
      <c r="A56" s="9" t="s">
        <v>104</v>
      </c>
      <c r="B56" s="10" t="s">
        <v>105</v>
      </c>
      <c r="C56" s="35">
        <v>46075.019491675863</v>
      </c>
      <c r="D56" s="36">
        <v>0</v>
      </c>
      <c r="E56" s="37">
        <v>12887.677368332123</v>
      </c>
      <c r="F56" s="36">
        <v>33187.34212334374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2"/>
        <v>46075.019491675863</v>
      </c>
      <c r="O56" s="33"/>
    </row>
    <row r="57" spans="1:15" ht="57.75" customHeight="1" x14ac:dyDescent="0.25">
      <c r="A57" s="9" t="s">
        <v>359</v>
      </c>
      <c r="B57" s="10" t="s">
        <v>360</v>
      </c>
      <c r="C57" s="35">
        <v>4908.9126825265184</v>
      </c>
      <c r="D57" s="36">
        <v>0</v>
      </c>
      <c r="E57" s="37">
        <v>261.46984938266928</v>
      </c>
      <c r="F57" s="36">
        <v>4647.4428331438494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2"/>
        <v>4908.9126825265184</v>
      </c>
      <c r="O57" s="33"/>
    </row>
    <row r="58" spans="1:15" x14ac:dyDescent="0.25">
      <c r="A58" s="9" t="s">
        <v>106</v>
      </c>
      <c r="B58" s="10" t="s">
        <v>107</v>
      </c>
      <c r="C58" s="35">
        <v>13503.293810425293</v>
      </c>
      <c r="D58" s="36">
        <v>0</v>
      </c>
      <c r="E58" s="37">
        <v>8929.190974115294</v>
      </c>
      <c r="F58" s="36">
        <v>4574.1028363100004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3132.7734399135088</v>
      </c>
      <c r="M58" s="35">
        <v>0</v>
      </c>
      <c r="N58" s="38">
        <f t="shared" si="2"/>
        <v>16636.067250338801</v>
      </c>
      <c r="O58" s="33"/>
    </row>
    <row r="59" spans="1:15" x14ac:dyDescent="0.25">
      <c r="A59" s="9" t="s">
        <v>108</v>
      </c>
      <c r="B59" s="10" t="s">
        <v>109</v>
      </c>
      <c r="C59" s="35">
        <v>14188.238281426298</v>
      </c>
      <c r="D59" s="36">
        <v>0</v>
      </c>
      <c r="E59" s="37">
        <v>13899.329441316298</v>
      </c>
      <c r="F59" s="36">
        <v>288.90884010999997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1980.5929999064247</v>
      </c>
      <c r="M59" s="35">
        <v>0</v>
      </c>
      <c r="N59" s="38">
        <f t="shared" si="2"/>
        <v>16168.831281332723</v>
      </c>
      <c r="O59" s="33"/>
    </row>
    <row r="60" spans="1:15" x14ac:dyDescent="0.25">
      <c r="A60" s="9" t="s">
        <v>110</v>
      </c>
      <c r="B60" s="10" t="s">
        <v>111</v>
      </c>
      <c r="C60" s="35">
        <v>1525.1238071557009</v>
      </c>
      <c r="D60" s="36">
        <v>0</v>
      </c>
      <c r="E60" s="37">
        <v>298.23178716076586</v>
      </c>
      <c r="F60" s="36">
        <v>1226.892019994935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326.3725647310863</v>
      </c>
      <c r="M60" s="35">
        <v>0</v>
      </c>
      <c r="N60" s="38">
        <f t="shared" si="2"/>
        <v>1851.4963718867871</v>
      </c>
      <c r="O60" s="33"/>
    </row>
    <row r="61" spans="1:15" x14ac:dyDescent="0.25">
      <c r="A61" s="9" t="s">
        <v>112</v>
      </c>
      <c r="B61" s="34" t="s">
        <v>113</v>
      </c>
      <c r="C61" s="35">
        <v>743.91274645922431</v>
      </c>
      <c r="D61" s="36">
        <v>0</v>
      </c>
      <c r="E61" s="37">
        <v>743.91274645922431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522.35625338541342</v>
      </c>
      <c r="M61" s="35">
        <v>0</v>
      </c>
      <c r="N61" s="38">
        <f t="shared" si="2"/>
        <v>1266.2689998446376</v>
      </c>
      <c r="O61" s="33"/>
    </row>
    <row r="62" spans="1:15" ht="45" x14ac:dyDescent="0.25">
      <c r="A62" s="9" t="s">
        <v>114</v>
      </c>
      <c r="B62" s="34" t="s">
        <v>115</v>
      </c>
      <c r="C62" s="35">
        <v>22878.291950448282</v>
      </c>
      <c r="D62" s="36">
        <v>0</v>
      </c>
      <c r="E62" s="37">
        <v>20256.827089262915</v>
      </c>
      <c r="F62" s="36">
        <v>2621.4648611853672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736.65434098410537</v>
      </c>
      <c r="M62" s="35">
        <v>0</v>
      </c>
      <c r="N62" s="38">
        <f t="shared" si="2"/>
        <v>23614.946291432389</v>
      </c>
      <c r="O62" s="33"/>
    </row>
    <row r="63" spans="1:15" x14ac:dyDescent="0.25">
      <c r="A63" s="9" t="s">
        <v>116</v>
      </c>
      <c r="B63" s="10" t="s">
        <v>117</v>
      </c>
      <c r="C63" s="35">
        <v>43130.618241672382</v>
      </c>
      <c r="D63" s="36">
        <v>0</v>
      </c>
      <c r="E63" s="37">
        <v>21857.562696145869</v>
      </c>
      <c r="F63" s="36">
        <v>21273.055545526513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2"/>
        <v>43130.618241672382</v>
      </c>
      <c r="O63" s="33"/>
    </row>
    <row r="64" spans="1:15" ht="30" x14ac:dyDescent="0.25">
      <c r="A64" s="9" t="s">
        <v>118</v>
      </c>
      <c r="B64" s="10" t="s">
        <v>119</v>
      </c>
      <c r="C64" s="35">
        <v>30461.622330983817</v>
      </c>
      <c r="D64" s="36">
        <v>10.465705440000001</v>
      </c>
      <c r="E64" s="37">
        <v>27070.861258627938</v>
      </c>
      <c r="F64" s="36">
        <v>3380.2953669158796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12215.674298616317</v>
      </c>
      <c r="M64" s="35">
        <v>0</v>
      </c>
      <c r="N64" s="38">
        <f t="shared" si="2"/>
        <v>42677.296629600132</v>
      </c>
      <c r="O64" s="33"/>
    </row>
    <row r="65" spans="1:15" ht="30" x14ac:dyDescent="0.25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2"/>
        <v>0</v>
      </c>
      <c r="O65" s="33"/>
    </row>
    <row r="66" spans="1:15" ht="45" x14ac:dyDescent="0.25">
      <c r="A66" s="9" t="s">
        <v>304</v>
      </c>
      <c r="B66" s="10" t="s">
        <v>281</v>
      </c>
      <c r="C66" s="35">
        <v>35248.03434979255</v>
      </c>
      <c r="D66" s="36">
        <v>0</v>
      </c>
      <c r="E66" s="37">
        <v>21138.7129291782</v>
      </c>
      <c r="F66" s="36">
        <v>14109.321420614346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2"/>
        <v>35248.03434979255</v>
      </c>
      <c r="O66" s="33"/>
    </row>
    <row r="67" spans="1:15" ht="30" x14ac:dyDescent="0.25">
      <c r="A67" s="9" t="s">
        <v>353</v>
      </c>
      <c r="B67" s="10" t="s">
        <v>354</v>
      </c>
      <c r="C67" s="35">
        <v>592.33678949969999</v>
      </c>
      <c r="D67" s="36">
        <v>0</v>
      </c>
      <c r="E67" s="37">
        <v>592.33678949969999</v>
      </c>
      <c r="F67" s="36">
        <v>0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2"/>
        <v>592.33678949969999</v>
      </c>
      <c r="O67" s="33"/>
    </row>
    <row r="68" spans="1:15" ht="30" x14ac:dyDescent="0.25">
      <c r="A68" s="9" t="s">
        <v>120</v>
      </c>
      <c r="B68" s="10" t="s">
        <v>122</v>
      </c>
      <c r="C68" s="35">
        <v>23811.774591786714</v>
      </c>
      <c r="D68" s="36">
        <v>0</v>
      </c>
      <c r="E68" s="37">
        <v>20009.701184989568</v>
      </c>
      <c r="F68" s="36">
        <v>3802.0734067971448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2"/>
        <v>23811.774591786714</v>
      </c>
      <c r="O68" s="33"/>
    </row>
    <row r="69" spans="1:15" ht="30" x14ac:dyDescent="0.25">
      <c r="A69" s="9" t="s">
        <v>121</v>
      </c>
      <c r="B69" s="10" t="s">
        <v>124</v>
      </c>
      <c r="C69" s="35">
        <v>28743.258320063145</v>
      </c>
      <c r="D69" s="36">
        <v>0</v>
      </c>
      <c r="E69" s="37">
        <v>23954.516177470185</v>
      </c>
      <c r="F69" s="36">
        <v>4788.7421425929597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ref="N69:N129" si="3">+C69+G69+K69+L69+M69</f>
        <v>28743.258320063145</v>
      </c>
      <c r="O69" s="33"/>
    </row>
    <row r="70" spans="1:15" ht="30" x14ac:dyDescent="0.25">
      <c r="A70" s="9" t="s">
        <v>123</v>
      </c>
      <c r="B70" s="10" t="s">
        <v>282</v>
      </c>
      <c r="C70" s="35">
        <v>30409.02545505633</v>
      </c>
      <c r="D70" s="36">
        <v>0</v>
      </c>
      <c r="E70" s="37">
        <v>25041.651594508392</v>
      </c>
      <c r="F70" s="36">
        <v>5367.3738605479366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3"/>
        <v>30409.02545505633</v>
      </c>
      <c r="O70" s="33"/>
    </row>
    <row r="71" spans="1:15" ht="30" x14ac:dyDescent="0.25">
      <c r="A71" s="9" t="s">
        <v>305</v>
      </c>
      <c r="B71" s="10" t="s">
        <v>126</v>
      </c>
      <c r="C71" s="35">
        <v>33601.665237712223</v>
      </c>
      <c r="D71" s="36">
        <v>0</v>
      </c>
      <c r="E71" s="37">
        <v>4824.5273176325927</v>
      </c>
      <c r="F71" s="36">
        <v>28777.137920079629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3"/>
        <v>33601.665237712223</v>
      </c>
      <c r="O71" s="33"/>
    </row>
    <row r="72" spans="1:15" x14ac:dyDescent="0.25">
      <c r="A72" s="9" t="s">
        <v>125</v>
      </c>
      <c r="B72" s="10" t="s">
        <v>127</v>
      </c>
      <c r="C72" s="35">
        <v>65788.291404021627</v>
      </c>
      <c r="D72" s="36">
        <v>0</v>
      </c>
      <c r="E72" s="37">
        <v>31710.241293322626</v>
      </c>
      <c r="F72" s="36">
        <v>34078.050110698998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3"/>
        <v>65788.291404021627</v>
      </c>
      <c r="O72" s="33"/>
    </row>
    <row r="73" spans="1:15" x14ac:dyDescent="0.25">
      <c r="A73" s="9" t="s">
        <v>306</v>
      </c>
      <c r="B73" s="10" t="s">
        <v>129</v>
      </c>
      <c r="C73" s="35">
        <v>11033.718634605144</v>
      </c>
      <c r="D73" s="36">
        <v>0</v>
      </c>
      <c r="E73" s="37">
        <v>260.3398086015913</v>
      </c>
      <c r="F73" s="36">
        <v>10773.378826003553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3"/>
        <v>11033.718634605144</v>
      </c>
      <c r="O73" s="33"/>
    </row>
    <row r="74" spans="1:15" ht="45" x14ac:dyDescent="0.25">
      <c r="A74" s="9" t="s">
        <v>128</v>
      </c>
      <c r="B74" s="10" t="s">
        <v>131</v>
      </c>
      <c r="C74" s="35">
        <v>8166.0657319019574</v>
      </c>
      <c r="D74" s="36">
        <v>0</v>
      </c>
      <c r="E74" s="37">
        <v>8166.0657319019574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9.0792679543587731</v>
      </c>
      <c r="M74" s="35">
        <v>0</v>
      </c>
      <c r="N74" s="38">
        <f t="shared" si="3"/>
        <v>8175.1449998563157</v>
      </c>
      <c r="O74" s="33"/>
    </row>
    <row r="75" spans="1:15" ht="30" x14ac:dyDescent="0.25">
      <c r="A75" s="9" t="s">
        <v>130</v>
      </c>
      <c r="B75" s="10" t="s">
        <v>133</v>
      </c>
      <c r="C75" s="35">
        <v>43057.706576923425</v>
      </c>
      <c r="D75" s="36">
        <v>0</v>
      </c>
      <c r="E75" s="37">
        <v>19058.81688430444</v>
      </c>
      <c r="F75" s="36">
        <v>23998.889692618985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3"/>
        <v>43057.706576923425</v>
      </c>
      <c r="O75" s="33"/>
    </row>
    <row r="76" spans="1:15" x14ac:dyDescent="0.25">
      <c r="A76" s="9" t="s">
        <v>132</v>
      </c>
      <c r="B76" s="10" t="s">
        <v>135</v>
      </c>
      <c r="C76" s="35">
        <v>28476.763329409201</v>
      </c>
      <c r="D76" s="36">
        <v>0</v>
      </c>
      <c r="E76" s="37">
        <v>12581.518076623724</v>
      </c>
      <c r="F76" s="36">
        <v>15895.245252785477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3"/>
        <v>28476.763329409201</v>
      </c>
      <c r="O76" s="33"/>
    </row>
    <row r="77" spans="1:15" ht="30" x14ac:dyDescent="0.25">
      <c r="A77" s="9" t="s">
        <v>134</v>
      </c>
      <c r="B77" s="10" t="s">
        <v>137</v>
      </c>
      <c r="C77" s="35">
        <v>43320.41090918296</v>
      </c>
      <c r="D77" s="36">
        <v>0</v>
      </c>
      <c r="E77" s="37">
        <v>26119.173639500768</v>
      </c>
      <c r="F77" s="36">
        <v>17201.237269682191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7816.8184906831175</v>
      </c>
      <c r="M77" s="35">
        <v>0</v>
      </c>
      <c r="N77" s="38">
        <f t="shared" si="3"/>
        <v>51137.229399866075</v>
      </c>
      <c r="O77" s="33"/>
    </row>
    <row r="78" spans="1:15" ht="30" x14ac:dyDescent="0.25">
      <c r="A78" s="9" t="s">
        <v>136</v>
      </c>
      <c r="B78" s="10" t="s">
        <v>139</v>
      </c>
      <c r="C78" s="35">
        <v>20635.612626695485</v>
      </c>
      <c r="D78" s="36">
        <v>0</v>
      </c>
      <c r="E78" s="37">
        <v>1500.7233288075342</v>
      </c>
      <c r="F78" s="36">
        <v>19134.889297887952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3"/>
        <v>20635.612626695485</v>
      </c>
      <c r="O78" s="33"/>
    </row>
    <row r="79" spans="1:15" x14ac:dyDescent="0.25">
      <c r="A79" s="9" t="s">
        <v>138</v>
      </c>
      <c r="B79" s="10" t="s">
        <v>141</v>
      </c>
      <c r="C79" s="35">
        <v>72253.081273655698</v>
      </c>
      <c r="D79" s="36">
        <v>0</v>
      </c>
      <c r="E79" s="37">
        <v>14345.632733348592</v>
      </c>
      <c r="F79" s="36">
        <v>57907.448540307108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3"/>
        <v>72253.081273655698</v>
      </c>
      <c r="O79" s="33"/>
    </row>
    <row r="80" spans="1:15" x14ac:dyDescent="0.25">
      <c r="A80" s="9" t="s">
        <v>140</v>
      </c>
      <c r="B80" s="10" t="s">
        <v>142</v>
      </c>
      <c r="C80" s="35">
        <v>8696.3978200188285</v>
      </c>
      <c r="D80" s="36">
        <v>0</v>
      </c>
      <c r="E80" s="37">
        <v>2785.0981155592699</v>
      </c>
      <c r="F80" s="36">
        <v>5911.2997044595586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3"/>
        <v>8696.3978200188285</v>
      </c>
      <c r="O80" s="33"/>
    </row>
    <row r="81" spans="1:15" ht="45" x14ac:dyDescent="0.25">
      <c r="A81" s="9" t="s">
        <v>355</v>
      </c>
      <c r="B81" s="10" t="s">
        <v>356</v>
      </c>
      <c r="C81" s="35">
        <v>648.63595351727281</v>
      </c>
      <c r="D81" s="36">
        <v>0</v>
      </c>
      <c r="E81" s="37">
        <v>443.29397314259654</v>
      </c>
      <c r="F81" s="36">
        <v>205.34198037467627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3"/>
        <v>648.63595351727281</v>
      </c>
      <c r="O81" s="33"/>
    </row>
    <row r="82" spans="1:15" x14ac:dyDescent="0.25">
      <c r="A82" s="9" t="s">
        <v>307</v>
      </c>
      <c r="B82" s="10" t="s">
        <v>144</v>
      </c>
      <c r="C82" s="35">
        <v>23659.418120594739</v>
      </c>
      <c r="D82" s="36">
        <v>0</v>
      </c>
      <c r="E82" s="37">
        <v>19735.519913987995</v>
      </c>
      <c r="F82" s="36">
        <v>3923.898206606742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12049.25602655371</v>
      </c>
      <c r="M82" s="35">
        <v>0</v>
      </c>
      <c r="N82" s="38">
        <f t="shared" si="3"/>
        <v>35708.674147148449</v>
      </c>
      <c r="O82" s="33"/>
    </row>
    <row r="83" spans="1:15" ht="30" x14ac:dyDescent="0.25">
      <c r="A83" s="9" t="s">
        <v>143</v>
      </c>
      <c r="B83" s="10" t="s">
        <v>146</v>
      </c>
      <c r="C83" s="35">
        <v>241966.23517805655</v>
      </c>
      <c r="D83" s="36">
        <v>0</v>
      </c>
      <c r="E83" s="37">
        <v>2568.8217392407796</v>
      </c>
      <c r="F83" s="36">
        <v>239397.41343881577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3"/>
        <v>241966.23517805655</v>
      </c>
      <c r="O83" s="33"/>
    </row>
    <row r="84" spans="1:15" x14ac:dyDescent="0.25">
      <c r="A84" s="9" t="s">
        <v>145</v>
      </c>
      <c r="B84" s="10" t="s">
        <v>148</v>
      </c>
      <c r="C84" s="35">
        <v>20698.314475709332</v>
      </c>
      <c r="D84" s="36">
        <v>0</v>
      </c>
      <c r="E84" s="37">
        <v>15601.349172799331</v>
      </c>
      <c r="F84" s="36">
        <v>5096.96530291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24962.482121474997</v>
      </c>
      <c r="M84" s="35">
        <v>0</v>
      </c>
      <c r="N84" s="38">
        <f t="shared" si="3"/>
        <v>45660.79659718433</v>
      </c>
      <c r="O84" s="33"/>
    </row>
    <row r="85" spans="1:15" x14ac:dyDescent="0.25">
      <c r="A85" s="9" t="s">
        <v>147</v>
      </c>
      <c r="B85" s="10" t="s">
        <v>150</v>
      </c>
      <c r="C85" s="35">
        <v>47437.952171499492</v>
      </c>
      <c r="D85" s="36">
        <v>0</v>
      </c>
      <c r="E85" s="37">
        <v>46978.386870321869</v>
      </c>
      <c r="F85" s="36">
        <v>459.56530117762327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679.03916321716474</v>
      </c>
      <c r="M85" s="35">
        <v>0</v>
      </c>
      <c r="N85" s="38">
        <f t="shared" si="3"/>
        <v>48116.991334716658</v>
      </c>
      <c r="O85" s="33"/>
    </row>
    <row r="86" spans="1:15" ht="30" x14ac:dyDescent="0.25">
      <c r="A86" s="9" t="s">
        <v>149</v>
      </c>
      <c r="B86" s="10" t="s">
        <v>152</v>
      </c>
      <c r="C86" s="35">
        <v>263380.11383042159</v>
      </c>
      <c r="D86" s="36">
        <v>224272.86766043777</v>
      </c>
      <c r="E86" s="37">
        <v>37768.722168415559</v>
      </c>
      <c r="F86" s="36">
        <v>1338.5240015682559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3"/>
        <v>263380.11383042159</v>
      </c>
      <c r="O86" s="33"/>
    </row>
    <row r="87" spans="1:15" x14ac:dyDescent="0.25">
      <c r="A87" s="9" t="s">
        <v>151</v>
      </c>
      <c r="B87" s="10" t="s">
        <v>283</v>
      </c>
      <c r="C87" s="35">
        <v>55562.247482325343</v>
      </c>
      <c r="D87" s="36">
        <v>41714.373840833294</v>
      </c>
      <c r="E87" s="37">
        <v>13847.873641492053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3"/>
        <v>55562.247482325343</v>
      </c>
      <c r="O87" s="33"/>
    </row>
    <row r="88" spans="1:15" x14ac:dyDescent="0.25">
      <c r="A88" s="9" t="s">
        <v>153</v>
      </c>
      <c r="B88" s="10" t="s">
        <v>284</v>
      </c>
      <c r="C88" s="35">
        <v>4034.9669325986006</v>
      </c>
      <c r="D88" s="36">
        <v>3726.5251251008967</v>
      </c>
      <c r="E88" s="37">
        <v>308.44180749770408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1104.4438141870969</v>
      </c>
      <c r="M88" s="35">
        <v>0</v>
      </c>
      <c r="N88" s="38">
        <f t="shared" si="3"/>
        <v>5139.4107467856975</v>
      </c>
      <c r="O88" s="33"/>
    </row>
    <row r="89" spans="1:15" x14ac:dyDescent="0.25">
      <c r="A89" s="9" t="s">
        <v>154</v>
      </c>
      <c r="B89" s="10" t="s">
        <v>285</v>
      </c>
      <c r="C89" s="35">
        <v>16440.789850197983</v>
      </c>
      <c r="D89" s="36">
        <v>94.258821406779518</v>
      </c>
      <c r="E89" s="37">
        <v>16346.531028791203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3"/>
        <v>16440.789850197983</v>
      </c>
      <c r="O89" s="33"/>
    </row>
    <row r="90" spans="1:15" x14ac:dyDescent="0.25">
      <c r="A90" s="9" t="s">
        <v>155</v>
      </c>
      <c r="B90" s="10" t="s">
        <v>286</v>
      </c>
      <c r="C90" s="35">
        <v>208687.01388849333</v>
      </c>
      <c r="D90" s="36">
        <v>0</v>
      </c>
      <c r="E90" s="37">
        <v>208687.01388849333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30350.238657704631</v>
      </c>
      <c r="M90" s="35">
        <v>0</v>
      </c>
      <c r="N90" s="38">
        <f t="shared" si="3"/>
        <v>239037.25254619797</v>
      </c>
      <c r="O90" s="33"/>
    </row>
    <row r="91" spans="1:15" x14ac:dyDescent="0.25">
      <c r="A91" s="9" t="s">
        <v>156</v>
      </c>
      <c r="B91" s="10" t="s">
        <v>287</v>
      </c>
      <c r="C91" s="35">
        <v>176542.23260305196</v>
      </c>
      <c r="D91" s="36">
        <v>0</v>
      </c>
      <c r="E91" s="37">
        <v>176542.23260305196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6767.892298295923</v>
      </c>
      <c r="M91" s="35">
        <v>0</v>
      </c>
      <c r="N91" s="38">
        <f t="shared" si="3"/>
        <v>183310.12490134788</v>
      </c>
      <c r="O91" s="33"/>
    </row>
    <row r="92" spans="1:15" x14ac:dyDescent="0.25">
      <c r="A92" s="9" t="s">
        <v>158</v>
      </c>
      <c r="B92" s="10" t="s">
        <v>157</v>
      </c>
      <c r="C92" s="35">
        <v>37063.61769708497</v>
      </c>
      <c r="D92" s="36">
        <v>0</v>
      </c>
      <c r="E92" s="37">
        <v>37063.61769708497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3"/>
        <v>37063.61769708497</v>
      </c>
      <c r="O92" s="33"/>
    </row>
    <row r="93" spans="1:15" ht="30" x14ac:dyDescent="0.25">
      <c r="A93" s="9" t="s">
        <v>308</v>
      </c>
      <c r="B93" s="10" t="s">
        <v>159</v>
      </c>
      <c r="C93" s="35">
        <v>42400.016847705614</v>
      </c>
      <c r="D93" s="36">
        <v>0</v>
      </c>
      <c r="E93" s="37">
        <v>22931.535188217757</v>
      </c>
      <c r="F93" s="36">
        <v>19468.481659487858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3"/>
        <v>42400.016847705614</v>
      </c>
      <c r="O93" s="33"/>
    </row>
    <row r="94" spans="1:15" x14ac:dyDescent="0.25">
      <c r="A94" s="9" t="s">
        <v>161</v>
      </c>
      <c r="B94" s="10" t="s">
        <v>160</v>
      </c>
      <c r="C94" s="35">
        <v>194649.50939064479</v>
      </c>
      <c r="D94" s="36">
        <v>0</v>
      </c>
      <c r="E94" s="37">
        <v>183096.48144633661</v>
      </c>
      <c r="F94" s="36">
        <v>11553.027944308191</v>
      </c>
      <c r="G94" s="35">
        <v>0</v>
      </c>
      <c r="H94" s="36">
        <v>0</v>
      </c>
      <c r="I94" s="37">
        <v>0</v>
      </c>
      <c r="J94" s="36">
        <v>0</v>
      </c>
      <c r="K94" s="35">
        <v>3697.8741563743215</v>
      </c>
      <c r="L94" s="35">
        <v>31892.570242442689</v>
      </c>
      <c r="M94" s="35">
        <v>0</v>
      </c>
      <c r="N94" s="38">
        <f t="shared" si="3"/>
        <v>230239.95378946178</v>
      </c>
      <c r="O94" s="33"/>
    </row>
    <row r="95" spans="1:15" x14ac:dyDescent="0.25">
      <c r="A95" s="9" t="s">
        <v>163</v>
      </c>
      <c r="B95" s="10" t="s">
        <v>162</v>
      </c>
      <c r="C95" s="35">
        <v>1170514.2670070601</v>
      </c>
      <c r="D95" s="36">
        <v>42893.33005063</v>
      </c>
      <c r="E95" s="37">
        <v>736851.19802432682</v>
      </c>
      <c r="F95" s="36">
        <v>390769.73893210327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191405.25106138084</v>
      </c>
      <c r="M95" s="35">
        <v>0</v>
      </c>
      <c r="N95" s="38">
        <f t="shared" si="3"/>
        <v>1361919.518068441</v>
      </c>
      <c r="O95" s="33"/>
    </row>
    <row r="96" spans="1:15" x14ac:dyDescent="0.25">
      <c r="A96" s="9" t="s">
        <v>165</v>
      </c>
      <c r="B96" s="10" t="s">
        <v>164</v>
      </c>
      <c r="C96" s="35">
        <v>59856.402625914961</v>
      </c>
      <c r="D96" s="36">
        <v>0</v>
      </c>
      <c r="E96" s="37">
        <v>59432.493409652016</v>
      </c>
      <c r="F96" s="36">
        <v>423.90921626294408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69933.129268761608</v>
      </c>
      <c r="M96" s="35">
        <v>0</v>
      </c>
      <c r="N96" s="38">
        <f t="shared" si="3"/>
        <v>129789.53189467656</v>
      </c>
      <c r="O96" s="33"/>
    </row>
    <row r="97" spans="1:15" x14ac:dyDescent="0.25">
      <c r="A97" s="9" t="s">
        <v>168</v>
      </c>
      <c r="B97" s="10" t="s">
        <v>167</v>
      </c>
      <c r="C97" s="35">
        <v>36980.881693458032</v>
      </c>
      <c r="D97" s="36">
        <v>0</v>
      </c>
      <c r="E97" s="37">
        <v>36980.881693458032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5487.9805221468778</v>
      </c>
      <c r="M97" s="35">
        <v>0</v>
      </c>
      <c r="N97" s="38">
        <f t="shared" si="3"/>
        <v>42468.86221560491</v>
      </c>
      <c r="O97" s="33"/>
    </row>
    <row r="98" spans="1:15" x14ac:dyDescent="0.25">
      <c r="A98" s="9" t="s">
        <v>170</v>
      </c>
      <c r="B98" s="10" t="s">
        <v>169</v>
      </c>
      <c r="C98" s="35">
        <v>85.667143434225707</v>
      </c>
      <c r="D98" s="36">
        <v>0</v>
      </c>
      <c r="E98" s="37">
        <v>85.667143434225707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20102.027979854742</v>
      </c>
      <c r="M98" s="35">
        <v>0</v>
      </c>
      <c r="N98" s="38">
        <f t="shared" si="3"/>
        <v>20187.695123288966</v>
      </c>
      <c r="O98" s="33"/>
    </row>
    <row r="99" spans="1:15" x14ac:dyDescent="0.25">
      <c r="A99" s="9" t="s">
        <v>171</v>
      </c>
      <c r="B99" s="10" t="s">
        <v>288</v>
      </c>
      <c r="C99" s="35">
        <v>83295.223899754186</v>
      </c>
      <c r="D99" s="36">
        <v>0</v>
      </c>
      <c r="E99" s="37">
        <v>75177.979096187788</v>
      </c>
      <c r="F99" s="36">
        <v>8117.244803566402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25538.412956203018</v>
      </c>
      <c r="M99" s="35">
        <v>0</v>
      </c>
      <c r="N99" s="38">
        <f t="shared" si="3"/>
        <v>108833.6368559572</v>
      </c>
      <c r="O99" s="33"/>
    </row>
    <row r="100" spans="1:15" x14ac:dyDescent="0.25">
      <c r="A100" s="9" t="s">
        <v>173</v>
      </c>
      <c r="B100" s="10" t="s">
        <v>289</v>
      </c>
      <c r="C100" s="35">
        <v>12847.115388185954</v>
      </c>
      <c r="D100" s="36">
        <v>0</v>
      </c>
      <c r="E100" s="37">
        <v>10893.351261872209</v>
      </c>
      <c r="F100" s="36">
        <v>1953.7641263137441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623.35911534672869</v>
      </c>
      <c r="M100" s="35">
        <v>0</v>
      </c>
      <c r="N100" s="38">
        <f t="shared" si="3"/>
        <v>13470.474503532681</v>
      </c>
      <c r="O100" s="33"/>
    </row>
    <row r="101" spans="1:15" x14ac:dyDescent="0.25">
      <c r="A101" s="9" t="s">
        <v>174</v>
      </c>
      <c r="B101" s="10" t="s">
        <v>172</v>
      </c>
      <c r="C101" s="35">
        <v>21814.174132641485</v>
      </c>
      <c r="D101" s="36">
        <v>0</v>
      </c>
      <c r="E101" s="37">
        <v>16429.196267833686</v>
      </c>
      <c r="F101" s="36">
        <v>5384.9778648078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3"/>
        <v>21814.174132641485</v>
      </c>
      <c r="O101" s="33"/>
    </row>
    <row r="102" spans="1:15" x14ac:dyDescent="0.25">
      <c r="A102" s="9" t="s">
        <v>175</v>
      </c>
      <c r="B102" s="10" t="s">
        <v>290</v>
      </c>
      <c r="C102" s="35">
        <v>157426.81617522702</v>
      </c>
      <c r="D102" s="36">
        <v>40204.00641378</v>
      </c>
      <c r="E102" s="37">
        <v>69630.40439861035</v>
      </c>
      <c r="F102" s="36">
        <v>47592.405362836667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582.67601067075509</v>
      </c>
      <c r="M102" s="35">
        <v>0</v>
      </c>
      <c r="N102" s="38">
        <f t="shared" si="3"/>
        <v>158009.49218589778</v>
      </c>
      <c r="O102" s="33"/>
    </row>
    <row r="103" spans="1:15" x14ac:dyDescent="0.25">
      <c r="A103" s="9" t="s">
        <v>177</v>
      </c>
      <c r="B103" s="10" t="s">
        <v>176</v>
      </c>
      <c r="C103" s="35">
        <v>49765.192943543007</v>
      </c>
      <c r="D103" s="36">
        <v>15470.803681883752</v>
      </c>
      <c r="E103" s="37">
        <v>23293.499341987812</v>
      </c>
      <c r="F103" s="36">
        <v>11000.889919671446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3"/>
        <v>49765.192943543007</v>
      </c>
      <c r="O103" s="33"/>
    </row>
    <row r="104" spans="1:15" x14ac:dyDescent="0.25">
      <c r="A104" s="9" t="s">
        <v>179</v>
      </c>
      <c r="B104" s="10" t="s">
        <v>178</v>
      </c>
      <c r="C104" s="35">
        <v>217539.22034495237</v>
      </c>
      <c r="D104" s="36">
        <v>0</v>
      </c>
      <c r="E104" s="37">
        <v>125787.23105214044</v>
      </c>
      <c r="F104" s="36">
        <v>91751.989292811908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3611.4279077436645</v>
      </c>
      <c r="M104" s="35">
        <v>0</v>
      </c>
      <c r="N104" s="38">
        <f t="shared" si="3"/>
        <v>221150.64825269603</v>
      </c>
      <c r="O104" s="33"/>
    </row>
    <row r="105" spans="1:15" x14ac:dyDescent="0.25">
      <c r="A105" s="9" t="s">
        <v>181</v>
      </c>
      <c r="B105" s="10" t="s">
        <v>180</v>
      </c>
      <c r="C105" s="35">
        <v>233717.85525597504</v>
      </c>
      <c r="D105" s="36">
        <v>0</v>
      </c>
      <c r="E105" s="37">
        <v>197102.00739729404</v>
      </c>
      <c r="F105" s="36">
        <v>36615.847858681002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42220.215264511171</v>
      </c>
      <c r="M105" s="35">
        <v>0</v>
      </c>
      <c r="N105" s="38">
        <f t="shared" si="3"/>
        <v>275938.07052048622</v>
      </c>
      <c r="O105" s="33"/>
    </row>
    <row r="106" spans="1:15" ht="45" x14ac:dyDescent="0.25">
      <c r="A106" s="9" t="s">
        <v>183</v>
      </c>
      <c r="B106" s="10" t="s">
        <v>182</v>
      </c>
      <c r="C106" s="35">
        <v>47717.134585093103</v>
      </c>
      <c r="D106" s="36">
        <v>0</v>
      </c>
      <c r="E106" s="37">
        <v>31361.127174096924</v>
      </c>
      <c r="F106" s="36">
        <v>16356.007410996181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3"/>
        <v>47717.134585093103</v>
      </c>
      <c r="O106" s="33"/>
    </row>
    <row r="107" spans="1:15" x14ac:dyDescent="0.25">
      <c r="A107" s="9" t="s">
        <v>185</v>
      </c>
      <c r="B107" s="10" t="s">
        <v>184</v>
      </c>
      <c r="C107" s="35">
        <v>213803.37465731415</v>
      </c>
      <c r="D107" s="36">
        <v>155346.82085179884</v>
      </c>
      <c r="E107" s="37">
        <v>26198.275521293028</v>
      </c>
      <c r="F107" s="36">
        <v>32258.27828422227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3"/>
        <v>213803.37465731415</v>
      </c>
      <c r="O107" s="33"/>
    </row>
    <row r="108" spans="1:15" ht="30" x14ac:dyDescent="0.25">
      <c r="A108" s="9" t="s">
        <v>187</v>
      </c>
      <c r="B108" s="10" t="s">
        <v>186</v>
      </c>
      <c r="C108" s="35">
        <v>516209.61113574402</v>
      </c>
      <c r="D108" s="36">
        <v>0</v>
      </c>
      <c r="E108" s="37">
        <v>200004.32368952269</v>
      </c>
      <c r="F108" s="36">
        <v>316205.28744622134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14450.960892571533</v>
      </c>
      <c r="M108" s="35">
        <v>0</v>
      </c>
      <c r="N108" s="38">
        <f t="shared" si="3"/>
        <v>530660.57202831551</v>
      </c>
      <c r="O108" s="33"/>
    </row>
    <row r="109" spans="1:15" x14ac:dyDescent="0.25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33290.528381871263</v>
      </c>
      <c r="H109" s="36">
        <v>33290.528381871263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3"/>
        <v>33290.528381871263</v>
      </c>
      <c r="O109" s="33"/>
    </row>
    <row r="110" spans="1:15" x14ac:dyDescent="0.25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608164.00999774155</v>
      </c>
      <c r="H110" s="36">
        <v>312294.96779271006</v>
      </c>
      <c r="I110" s="37">
        <v>147844.80022225415</v>
      </c>
      <c r="J110" s="36">
        <v>148024.24198277737</v>
      </c>
      <c r="K110" s="35">
        <v>0</v>
      </c>
      <c r="L110" s="35">
        <v>0</v>
      </c>
      <c r="M110" s="35">
        <v>0</v>
      </c>
      <c r="N110" s="38">
        <f t="shared" si="3"/>
        <v>608164.00999774155</v>
      </c>
      <c r="O110" s="33"/>
    </row>
    <row r="111" spans="1:15" ht="30" x14ac:dyDescent="0.25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106242.94505582174</v>
      </c>
      <c r="H111" s="36">
        <v>3710.9174272419978</v>
      </c>
      <c r="I111" s="37">
        <v>19906.230852654786</v>
      </c>
      <c r="J111" s="36">
        <v>82625.796775924944</v>
      </c>
      <c r="K111" s="35">
        <v>0</v>
      </c>
      <c r="L111" s="35">
        <v>0</v>
      </c>
      <c r="M111" s="35">
        <v>941.14984989860932</v>
      </c>
      <c r="N111" s="38">
        <f t="shared" si="3"/>
        <v>107184.09490572034</v>
      </c>
      <c r="O111" s="33"/>
    </row>
    <row r="112" spans="1:15" ht="45" x14ac:dyDescent="0.25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105699.72136794192</v>
      </c>
      <c r="H112" s="36">
        <v>92204.797073073918</v>
      </c>
      <c r="I112" s="37">
        <v>1120.6952614263109</v>
      </c>
      <c r="J112" s="36">
        <v>12374.22903344171</v>
      </c>
      <c r="K112" s="35">
        <v>0</v>
      </c>
      <c r="L112" s="35">
        <v>0</v>
      </c>
      <c r="M112" s="35">
        <v>0</v>
      </c>
      <c r="N112" s="38">
        <f t="shared" si="3"/>
        <v>105699.72136794192</v>
      </c>
      <c r="O112" s="33"/>
    </row>
    <row r="113" spans="1:15" ht="30" x14ac:dyDescent="0.25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71414.803405129249</v>
      </c>
      <c r="H113" s="36">
        <v>34664.329713565981</v>
      </c>
      <c r="I113" s="37">
        <v>21819.953983152318</v>
      </c>
      <c r="J113" s="36">
        <v>14930.51970841095</v>
      </c>
      <c r="K113" s="35">
        <v>0</v>
      </c>
      <c r="L113" s="35">
        <v>4246.1684762217374</v>
      </c>
      <c r="M113" s="35">
        <v>0</v>
      </c>
      <c r="N113" s="38">
        <f t="shared" si="3"/>
        <v>75660.971881350983</v>
      </c>
      <c r="O113" s="33"/>
    </row>
    <row r="114" spans="1:15" ht="30" x14ac:dyDescent="0.25">
      <c r="A114" s="9" t="s">
        <v>310</v>
      </c>
      <c r="B114" s="10" t="s">
        <v>293</v>
      </c>
      <c r="C114" s="35">
        <v>113631.65330953746</v>
      </c>
      <c r="D114" s="36">
        <v>0</v>
      </c>
      <c r="E114" s="37">
        <v>105923.69944403661</v>
      </c>
      <c r="F114" s="36">
        <v>7707.9538655008537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11547.338708332127</v>
      </c>
      <c r="M114" s="35">
        <v>0</v>
      </c>
      <c r="N114" s="38">
        <f t="shared" si="3"/>
        <v>125178.99201786959</v>
      </c>
      <c r="O114" s="33"/>
    </row>
    <row r="115" spans="1:15" x14ac:dyDescent="0.25">
      <c r="A115" s="9" t="s">
        <v>197</v>
      </c>
      <c r="B115" s="10" t="s">
        <v>195</v>
      </c>
      <c r="C115" s="35">
        <v>33750.772955761313</v>
      </c>
      <c r="D115" s="36">
        <v>0</v>
      </c>
      <c r="E115" s="37">
        <v>31019.137643258822</v>
      </c>
      <c r="F115" s="36">
        <v>2731.6353125024921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16613.685176871895</v>
      </c>
      <c r="M115" s="35">
        <v>0</v>
      </c>
      <c r="N115" s="38">
        <f t="shared" si="3"/>
        <v>50364.458132633212</v>
      </c>
      <c r="O115" s="33"/>
    </row>
    <row r="116" spans="1:15" ht="30" x14ac:dyDescent="0.25">
      <c r="A116" s="9" t="s">
        <v>198</v>
      </c>
      <c r="B116" s="10" t="s">
        <v>196</v>
      </c>
      <c r="C116" s="35">
        <v>61072.127362596591</v>
      </c>
      <c r="D116" s="36">
        <v>0</v>
      </c>
      <c r="E116" s="37">
        <v>57059.616363629022</v>
      </c>
      <c r="F116" s="36">
        <v>4012.5109989675661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8803.127504967757</v>
      </c>
      <c r="M116" s="35">
        <v>0</v>
      </c>
      <c r="N116" s="38">
        <f t="shared" si="3"/>
        <v>69875.254867564348</v>
      </c>
      <c r="O116" s="33"/>
    </row>
    <row r="117" spans="1:15" ht="30" x14ac:dyDescent="0.25">
      <c r="A117" s="9" t="s">
        <v>311</v>
      </c>
      <c r="B117" s="10" t="s">
        <v>294</v>
      </c>
      <c r="C117" s="35">
        <v>763758.9915767659</v>
      </c>
      <c r="D117" s="36">
        <v>0</v>
      </c>
      <c r="E117" s="37">
        <v>63481.236496962454</v>
      </c>
      <c r="F117" s="36">
        <v>700277.75507980341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362.20964195186377</v>
      </c>
      <c r="M117" s="35">
        <v>0</v>
      </c>
      <c r="N117" s="38">
        <f t="shared" si="3"/>
        <v>764121.20121871773</v>
      </c>
      <c r="O117" s="33"/>
    </row>
    <row r="118" spans="1:15" ht="30" x14ac:dyDescent="0.25">
      <c r="A118" s="9" t="s">
        <v>201</v>
      </c>
      <c r="B118" s="10" t="s">
        <v>199</v>
      </c>
      <c r="C118" s="35">
        <v>97989.632779480336</v>
      </c>
      <c r="D118" s="36">
        <v>0</v>
      </c>
      <c r="E118" s="37">
        <v>82502.387899310983</v>
      </c>
      <c r="F118" s="36">
        <v>15487.244880169355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8704.6027737558434</v>
      </c>
      <c r="M118" s="35">
        <v>0</v>
      </c>
      <c r="N118" s="38">
        <f t="shared" si="3"/>
        <v>106694.23555323618</v>
      </c>
      <c r="O118" s="33"/>
    </row>
    <row r="119" spans="1:15" x14ac:dyDescent="0.25">
      <c r="A119" s="9" t="s">
        <v>312</v>
      </c>
      <c r="B119" s="10" t="s">
        <v>200</v>
      </c>
      <c r="C119" s="35">
        <v>95470.818203116156</v>
      </c>
      <c r="D119" s="36">
        <v>0</v>
      </c>
      <c r="E119" s="37">
        <v>25362.498885589128</v>
      </c>
      <c r="F119" s="36">
        <v>70108.319317527028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3"/>
        <v>95470.818203116156</v>
      </c>
      <c r="O119" s="33"/>
    </row>
    <row r="120" spans="1:15" x14ac:dyDescent="0.25">
      <c r="A120" s="9" t="s">
        <v>204</v>
      </c>
      <c r="B120" s="10" t="s">
        <v>202</v>
      </c>
      <c r="C120" s="35">
        <v>121955.48157556575</v>
      </c>
      <c r="D120" s="36">
        <v>0</v>
      </c>
      <c r="E120" s="37">
        <v>80377.479996520808</v>
      </c>
      <c r="F120" s="36">
        <v>41578.00157904494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12268.567839719151</v>
      </c>
      <c r="M120" s="35">
        <v>0</v>
      </c>
      <c r="N120" s="38">
        <f t="shared" si="3"/>
        <v>134224.04941528488</v>
      </c>
      <c r="O120" s="33"/>
    </row>
    <row r="121" spans="1:15" x14ac:dyDescent="0.25">
      <c r="A121" s="9" t="s">
        <v>206</v>
      </c>
      <c r="B121" s="10" t="s">
        <v>203</v>
      </c>
      <c r="C121" s="35">
        <v>71392.837230163044</v>
      </c>
      <c r="D121" s="36">
        <v>0</v>
      </c>
      <c r="E121" s="37">
        <v>19116.086723834174</v>
      </c>
      <c r="F121" s="36">
        <v>52276.75050632887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12721.574560227371</v>
      </c>
      <c r="M121" s="35">
        <v>0</v>
      </c>
      <c r="N121" s="38">
        <f t="shared" si="3"/>
        <v>84114.411790390412</v>
      </c>
      <c r="O121" s="33"/>
    </row>
    <row r="122" spans="1:15" x14ac:dyDescent="0.25">
      <c r="A122" s="9" t="s">
        <v>207</v>
      </c>
      <c r="B122" s="10" t="s">
        <v>205</v>
      </c>
      <c r="C122" s="35">
        <v>8885.0122562554207</v>
      </c>
      <c r="D122" s="36">
        <v>0</v>
      </c>
      <c r="E122" s="37">
        <v>8885.0122562554207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2004.0346593027755</v>
      </c>
      <c r="M122" s="35">
        <v>0</v>
      </c>
      <c r="N122" s="38">
        <f t="shared" si="3"/>
        <v>10889.046915558196</v>
      </c>
      <c r="O122" s="33"/>
    </row>
    <row r="123" spans="1:15" ht="30" x14ac:dyDescent="0.25">
      <c r="A123" s="9" t="s">
        <v>209</v>
      </c>
      <c r="B123" s="10" t="s">
        <v>295</v>
      </c>
      <c r="C123" s="35">
        <v>16025.353190488113</v>
      </c>
      <c r="D123" s="36">
        <v>0</v>
      </c>
      <c r="E123" s="37">
        <v>14464.256292528113</v>
      </c>
      <c r="F123" s="36">
        <v>1561.09689796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3014.9385384194075</v>
      </c>
      <c r="M123" s="35">
        <v>0</v>
      </c>
      <c r="N123" s="38">
        <f t="shared" si="3"/>
        <v>19040.291728907519</v>
      </c>
      <c r="O123" s="33"/>
    </row>
    <row r="124" spans="1:15" ht="30" x14ac:dyDescent="0.25">
      <c r="A124" s="9" t="s">
        <v>211</v>
      </c>
      <c r="B124" s="10" t="s">
        <v>296</v>
      </c>
      <c r="C124" s="35">
        <v>3957.1956452053255</v>
      </c>
      <c r="D124" s="36">
        <v>0</v>
      </c>
      <c r="E124" s="37">
        <v>3957.1956452053255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822.56158150369674</v>
      </c>
      <c r="M124" s="35">
        <v>0</v>
      </c>
      <c r="N124" s="38">
        <f t="shared" si="3"/>
        <v>4779.7572267090218</v>
      </c>
      <c r="O124" s="33"/>
    </row>
    <row r="125" spans="1:15" ht="30" x14ac:dyDescent="0.25">
      <c r="A125" s="9" t="s">
        <v>213</v>
      </c>
      <c r="B125" s="10" t="s">
        <v>297</v>
      </c>
      <c r="C125" s="35">
        <v>20129.789391887156</v>
      </c>
      <c r="D125" s="36">
        <v>827.36901103652735</v>
      </c>
      <c r="E125" s="37">
        <v>16570.995893860374</v>
      </c>
      <c r="F125" s="36">
        <v>2731.4244869902532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3417.6249018660392</v>
      </c>
      <c r="M125" s="35">
        <v>0</v>
      </c>
      <c r="N125" s="38">
        <f t="shared" si="3"/>
        <v>23547.414293753194</v>
      </c>
      <c r="O125" s="33"/>
    </row>
    <row r="126" spans="1:15" ht="45" x14ac:dyDescent="0.25">
      <c r="A126" s="9" t="s">
        <v>215</v>
      </c>
      <c r="B126" s="10" t="s">
        <v>298</v>
      </c>
      <c r="C126" s="35">
        <v>94.835745468385397</v>
      </c>
      <c r="D126" s="36">
        <v>0</v>
      </c>
      <c r="E126" s="37">
        <v>94.835745468385397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3"/>
        <v>94.835745468385397</v>
      </c>
      <c r="O126" s="33"/>
    </row>
    <row r="127" spans="1:15" x14ac:dyDescent="0.25">
      <c r="A127" s="9" t="s">
        <v>239</v>
      </c>
      <c r="B127" s="10" t="s">
        <v>208</v>
      </c>
      <c r="C127" s="35">
        <v>138513.59002109291</v>
      </c>
      <c r="D127" s="36">
        <v>0</v>
      </c>
      <c r="E127" s="37">
        <v>110849.77240106124</v>
      </c>
      <c r="F127" s="36">
        <v>27663.817620031674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3"/>
        <v>138513.59002109291</v>
      </c>
      <c r="O127" s="33"/>
    </row>
    <row r="128" spans="1:15" ht="30" x14ac:dyDescent="0.25">
      <c r="A128" s="9" t="s">
        <v>241</v>
      </c>
      <c r="B128" s="10" t="s">
        <v>210</v>
      </c>
      <c r="C128" s="35">
        <v>47971.368764875442</v>
      </c>
      <c r="D128" s="36">
        <v>0</v>
      </c>
      <c r="E128" s="37">
        <v>36638.418021141115</v>
      </c>
      <c r="F128" s="36">
        <v>11332.950743734327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978.45387839628245</v>
      </c>
      <c r="M128" s="35">
        <v>0</v>
      </c>
      <c r="N128" s="38">
        <f t="shared" si="3"/>
        <v>48949.822643271727</v>
      </c>
      <c r="O128" s="33"/>
    </row>
    <row r="129" spans="1:15" x14ac:dyDescent="0.25">
      <c r="A129" s="9" t="s">
        <v>243</v>
      </c>
      <c r="B129" s="10" t="s">
        <v>212</v>
      </c>
      <c r="C129" s="35">
        <v>196691.53062325314</v>
      </c>
      <c r="D129" s="36">
        <v>0</v>
      </c>
      <c r="E129" s="37">
        <v>175492.23845006138</v>
      </c>
      <c r="F129" s="36">
        <v>21199.292173191756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721.98774453901137</v>
      </c>
      <c r="M129" s="35">
        <v>0</v>
      </c>
      <c r="N129" s="38">
        <f t="shared" si="3"/>
        <v>197413.51836779216</v>
      </c>
      <c r="O129" s="33"/>
    </row>
    <row r="130" spans="1:15" x14ac:dyDescent="0.25">
      <c r="A130" s="9" t="s">
        <v>313</v>
      </c>
      <c r="B130" s="10" t="s">
        <v>214</v>
      </c>
      <c r="C130" s="35">
        <v>93630.778926403276</v>
      </c>
      <c r="D130" s="36">
        <v>0</v>
      </c>
      <c r="E130" s="37">
        <v>85342.998260772554</v>
      </c>
      <c r="F130" s="36">
        <v>8287.7806656307166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6213.2360626493482</v>
      </c>
      <c r="M130" s="35">
        <v>0</v>
      </c>
      <c r="N130" s="38">
        <f t="shared" ref="N130:N139" si="4">+C130+G130+K130+L130+M130</f>
        <v>99844.014989052623</v>
      </c>
      <c r="O130" s="33"/>
    </row>
    <row r="131" spans="1:15" ht="30" x14ac:dyDescent="0.25">
      <c r="A131" s="9" t="s">
        <v>314</v>
      </c>
      <c r="B131" s="10" t="s">
        <v>216</v>
      </c>
      <c r="C131" s="35">
        <v>360431.93938035943</v>
      </c>
      <c r="D131" s="36">
        <v>16293.887205520001</v>
      </c>
      <c r="E131" s="37">
        <v>153419.19500393645</v>
      </c>
      <c r="F131" s="36">
        <v>190718.85717090301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5789.2175360034071</v>
      </c>
      <c r="M131" s="35">
        <v>0</v>
      </c>
      <c r="N131" s="38">
        <f t="shared" si="4"/>
        <v>366221.15691636282</v>
      </c>
      <c r="O131" s="33"/>
    </row>
    <row r="132" spans="1:15" x14ac:dyDescent="0.25">
      <c r="A132" s="9" t="s">
        <v>315</v>
      </c>
      <c r="B132" s="10" t="s">
        <v>217</v>
      </c>
      <c r="C132" s="35">
        <v>327870.21102477593</v>
      </c>
      <c r="D132" s="36">
        <v>0</v>
      </c>
      <c r="E132" s="37">
        <v>299446.51144804794</v>
      </c>
      <c r="F132" s="36">
        <v>28423.699576727999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155365.75432664715</v>
      </c>
      <c r="M132" s="35">
        <v>0</v>
      </c>
      <c r="N132" s="38">
        <f t="shared" si="4"/>
        <v>483235.96535142307</v>
      </c>
      <c r="O132" s="33"/>
    </row>
    <row r="133" spans="1:15" ht="30" x14ac:dyDescent="0.25">
      <c r="A133" s="9" t="s">
        <v>316</v>
      </c>
      <c r="B133" s="10" t="s">
        <v>218</v>
      </c>
      <c r="C133" s="35">
        <v>228010.4782324541</v>
      </c>
      <c r="D133" s="36">
        <v>27626.011264593748</v>
      </c>
      <c r="E133" s="37">
        <v>189854.83235842723</v>
      </c>
      <c r="F133" s="36">
        <v>10529.634609433138</v>
      </c>
      <c r="G133" s="35">
        <v>10686.391427320003</v>
      </c>
      <c r="H133" s="36">
        <v>10686.391427320003</v>
      </c>
      <c r="I133" s="37">
        <v>0</v>
      </c>
      <c r="J133" s="36">
        <v>0</v>
      </c>
      <c r="K133" s="35">
        <v>0</v>
      </c>
      <c r="L133" s="35">
        <v>47131.706884914987</v>
      </c>
      <c r="M133" s="35">
        <v>0</v>
      </c>
      <c r="N133" s="38">
        <f t="shared" si="4"/>
        <v>285828.57654468907</v>
      </c>
      <c r="O133" s="33"/>
    </row>
    <row r="134" spans="1:15" x14ac:dyDescent="0.25">
      <c r="A134" s="9" t="s">
        <v>225</v>
      </c>
      <c r="B134" s="10" t="s">
        <v>299</v>
      </c>
      <c r="C134" s="35">
        <v>7791.3007070925823</v>
      </c>
      <c r="D134" s="36">
        <v>0</v>
      </c>
      <c r="E134" s="37">
        <v>7791.3007070925823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4679.0323446027733</v>
      </c>
      <c r="M134" s="35">
        <v>0</v>
      </c>
      <c r="N134" s="38">
        <f t="shared" si="4"/>
        <v>12470.333051695356</v>
      </c>
      <c r="O134" s="33"/>
    </row>
    <row r="135" spans="1:15" ht="30" x14ac:dyDescent="0.25">
      <c r="A135" s="9" t="s">
        <v>227</v>
      </c>
      <c r="B135" s="10" t="s">
        <v>300</v>
      </c>
      <c r="C135" s="35">
        <v>9726.9039839525103</v>
      </c>
      <c r="D135" s="36">
        <v>0</v>
      </c>
      <c r="E135" s="37">
        <v>9613.5568448063859</v>
      </c>
      <c r="F135" s="36">
        <v>113.34713914612507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68.503505947900038</v>
      </c>
      <c r="M135" s="35">
        <v>0</v>
      </c>
      <c r="N135" s="38">
        <f t="shared" si="4"/>
        <v>9795.4074899004099</v>
      </c>
      <c r="O135" s="33"/>
    </row>
    <row r="136" spans="1:15" x14ac:dyDescent="0.25">
      <c r="A136" s="9" t="s">
        <v>234</v>
      </c>
      <c r="B136" s="10" t="s">
        <v>301</v>
      </c>
      <c r="C136" s="35">
        <v>29139.852797328902</v>
      </c>
      <c r="D136" s="36">
        <v>13819.345737606178</v>
      </c>
      <c r="E136" s="37">
        <v>12686.318420859543</v>
      </c>
      <c r="F136" s="36">
        <v>2634.1886388631806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2232.8901646993736</v>
      </c>
      <c r="M136" s="35">
        <v>0</v>
      </c>
      <c r="N136" s="38">
        <f t="shared" si="4"/>
        <v>31372.742962028275</v>
      </c>
      <c r="O136" s="33"/>
    </row>
    <row r="137" spans="1:15" x14ac:dyDescent="0.25">
      <c r="A137" s="9" t="s">
        <v>317</v>
      </c>
      <c r="B137" s="10" t="s">
        <v>302</v>
      </c>
      <c r="C137" s="35">
        <v>69684.434907884293</v>
      </c>
      <c r="D137" s="36">
        <v>0</v>
      </c>
      <c r="E137" s="37">
        <v>63117.113076861911</v>
      </c>
      <c r="F137" s="36">
        <v>6567.3218310223874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10788.975508440592</v>
      </c>
      <c r="M137" s="35">
        <v>0</v>
      </c>
      <c r="N137" s="38">
        <f t="shared" si="4"/>
        <v>80473.410416324885</v>
      </c>
      <c r="O137" s="33"/>
    </row>
    <row r="138" spans="1:15" x14ac:dyDescent="0.25">
      <c r="A138" s="9" t="s">
        <v>318</v>
      </c>
      <c r="B138" s="10" t="s">
        <v>220</v>
      </c>
      <c r="C138" s="35">
        <v>18677.192108431871</v>
      </c>
      <c r="D138" s="36">
        <v>0</v>
      </c>
      <c r="E138" s="37">
        <v>18677.192108431871</v>
      </c>
      <c r="F138" s="36">
        <v>0</v>
      </c>
      <c r="G138" s="35">
        <v>1030.7536484449092</v>
      </c>
      <c r="H138" s="36">
        <v>0</v>
      </c>
      <c r="I138" s="37">
        <v>1030.7536484449092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4"/>
        <v>19707.945756876779</v>
      </c>
      <c r="O138" s="33"/>
    </row>
    <row r="139" spans="1:15" ht="30" x14ac:dyDescent="0.25">
      <c r="A139" s="9" t="s">
        <v>319</v>
      </c>
      <c r="B139" s="10" t="s">
        <v>222</v>
      </c>
      <c r="C139" s="35">
        <v>30707.069993546011</v>
      </c>
      <c r="D139" s="36">
        <v>0</v>
      </c>
      <c r="E139" s="37">
        <v>20508.28444286601</v>
      </c>
      <c r="F139" s="36">
        <v>10198.785550680001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10153.591320394236</v>
      </c>
      <c r="M139" s="35">
        <v>0</v>
      </c>
      <c r="N139" s="38">
        <f t="shared" si="4"/>
        <v>40860.661313940247</v>
      </c>
      <c r="O139" s="33"/>
    </row>
    <row r="140" spans="1:15" ht="30" x14ac:dyDescent="0.25">
      <c r="A140" s="9" t="s">
        <v>320</v>
      </c>
      <c r="B140" s="10" t="s">
        <v>223</v>
      </c>
      <c r="C140" s="35">
        <v>3989.0090892977773</v>
      </c>
      <c r="D140" s="36">
        <v>0</v>
      </c>
      <c r="E140" s="37">
        <v>3451.6596499077773</v>
      </c>
      <c r="F140" s="36">
        <v>537.34943939000004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51.0587435528941</v>
      </c>
      <c r="M140" s="35">
        <v>0</v>
      </c>
      <c r="N140" s="38">
        <f t="shared" ref="N140:N143" si="5">+C140+G140+K140+L140+M140</f>
        <v>4040.0678328506715</v>
      </c>
      <c r="O140" s="33"/>
    </row>
    <row r="141" spans="1:15" x14ac:dyDescent="0.25">
      <c r="A141" s="9" t="s">
        <v>321</v>
      </c>
      <c r="B141" s="10" t="s">
        <v>224</v>
      </c>
      <c r="C141" s="35">
        <v>14315.836475770422</v>
      </c>
      <c r="D141" s="36">
        <v>0</v>
      </c>
      <c r="E141" s="37">
        <v>14315.836475770422</v>
      </c>
      <c r="F141" s="36">
        <v>0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13313.30295221608</v>
      </c>
      <c r="M141" s="35">
        <v>0</v>
      </c>
      <c r="N141" s="38">
        <f t="shared" si="5"/>
        <v>27629.139427986502</v>
      </c>
      <c r="O141" s="33"/>
    </row>
    <row r="142" spans="1:15" x14ac:dyDescent="0.25">
      <c r="A142" s="9" t="s">
        <v>322</v>
      </c>
      <c r="B142" s="10" t="s">
        <v>226</v>
      </c>
      <c r="C142" s="35">
        <v>5585.4075470337748</v>
      </c>
      <c r="D142" s="36">
        <v>0</v>
      </c>
      <c r="E142" s="37">
        <v>5585.4075470337748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5"/>
        <v>5585.4075470337748</v>
      </c>
      <c r="O142" s="33"/>
    </row>
    <row r="143" spans="1:15" ht="14.25" customHeight="1" x14ac:dyDescent="0.25">
      <c r="A143" s="9" t="s">
        <v>323</v>
      </c>
      <c r="B143" s="10" t="s">
        <v>228</v>
      </c>
      <c r="C143" s="35">
        <v>4849.8566515244593</v>
      </c>
      <c r="D143" s="36">
        <v>0</v>
      </c>
      <c r="E143" s="37">
        <v>4849.8566515244593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890.42049937494619</v>
      </c>
      <c r="M143" s="35">
        <v>0</v>
      </c>
      <c r="N143" s="38">
        <f t="shared" si="5"/>
        <v>5740.2771508994056</v>
      </c>
      <c r="O143" s="33"/>
    </row>
    <row r="144" spans="1:15" x14ac:dyDescent="0.25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</row>
    <row r="145" spans="1:15" x14ac:dyDescent="0.25">
      <c r="A145" s="11"/>
      <c r="B145" s="12" t="s">
        <v>229</v>
      </c>
      <c r="C145" s="45">
        <f t="shared" ref="C145:M145" si="6">SUM(C11:C144)</f>
        <v>8852682.0460000113</v>
      </c>
      <c r="D145" s="45">
        <f t="shared" si="6"/>
        <v>583509.98168727767</v>
      </c>
      <c r="E145" s="83">
        <f t="shared" si="6"/>
        <v>5091445.9516188856</v>
      </c>
      <c r="F145" s="45">
        <f t="shared" si="6"/>
        <v>3177726.1126938481</v>
      </c>
      <c r="G145" s="45">
        <f t="shared" si="6"/>
        <v>936529.15328427055</v>
      </c>
      <c r="H145" s="45">
        <f t="shared" si="6"/>
        <v>486851.93181578326</v>
      </c>
      <c r="I145" s="83">
        <f t="shared" si="6"/>
        <v>191722.43396793248</v>
      </c>
      <c r="J145" s="45">
        <f t="shared" si="6"/>
        <v>257954.78750055499</v>
      </c>
      <c r="K145" s="45">
        <f t="shared" si="6"/>
        <v>3697.8741563743215</v>
      </c>
      <c r="L145" s="45">
        <f t="shared" si="6"/>
        <v>1045118.5741878956</v>
      </c>
      <c r="M145" s="45">
        <f t="shared" si="6"/>
        <v>941.14984989860932</v>
      </c>
      <c r="N145" s="45">
        <f t="shared" ref="N145" si="7">+C145+G145+K145+L145+M145</f>
        <v>10838968.79747845</v>
      </c>
      <c r="O145" s="33"/>
    </row>
    <row r="146" spans="1:15" x14ac:dyDescent="0.25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</row>
    <row r="147" spans="1:15" x14ac:dyDescent="0.25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1993.95794292358</v>
      </c>
      <c r="M147" s="35">
        <v>0</v>
      </c>
      <c r="N147" s="38">
        <f t="shared" ref="N147:N153" si="8">+C147+G147+K147+L147+M147</f>
        <v>1993.95794292358</v>
      </c>
      <c r="O147" s="33"/>
    </row>
    <row r="148" spans="1:15" x14ac:dyDescent="0.25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260.38058589517345</v>
      </c>
      <c r="L148" s="35">
        <v>0</v>
      </c>
      <c r="M148" s="35">
        <v>0</v>
      </c>
      <c r="N148" s="38">
        <f t="shared" si="8"/>
        <v>260.38058589517345</v>
      </c>
      <c r="O148" s="33"/>
    </row>
    <row r="149" spans="1:15" x14ac:dyDescent="0.25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33746.089240648616</v>
      </c>
      <c r="L149" s="35">
        <v>0</v>
      </c>
      <c r="M149" s="35">
        <v>0</v>
      </c>
      <c r="N149" s="38">
        <f t="shared" si="8"/>
        <v>33746.089240648616</v>
      </c>
      <c r="O149" s="33"/>
    </row>
    <row r="150" spans="1:15" x14ac:dyDescent="0.25">
      <c r="A150" s="9" t="s">
        <v>324</v>
      </c>
      <c r="B150" s="16" t="s">
        <v>159</v>
      </c>
      <c r="C150" s="35">
        <v>43531.251586694052</v>
      </c>
      <c r="D150" s="40">
        <v>43531.251586694052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12245.293994244559</v>
      </c>
      <c r="L150" s="35">
        <v>0</v>
      </c>
      <c r="M150" s="35">
        <v>0</v>
      </c>
      <c r="N150" s="38">
        <f t="shared" si="8"/>
        <v>55776.545580938611</v>
      </c>
      <c r="O150" s="33"/>
    </row>
    <row r="151" spans="1:15" x14ac:dyDescent="0.25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8"/>
        <v>0</v>
      </c>
      <c r="O151" s="33"/>
    </row>
    <row r="152" spans="1:15" x14ac:dyDescent="0.25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40906.863999784298</v>
      </c>
      <c r="L152" s="35">
        <v>0</v>
      </c>
      <c r="M152" s="35">
        <v>0</v>
      </c>
      <c r="N152" s="38">
        <f t="shared" si="8"/>
        <v>40906.863999784298</v>
      </c>
      <c r="O152" s="33"/>
    </row>
    <row r="153" spans="1:15" ht="30" x14ac:dyDescent="0.25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457293.75989072915</v>
      </c>
      <c r="M153" s="35">
        <v>0</v>
      </c>
      <c r="N153" s="38">
        <f t="shared" si="8"/>
        <v>457293.75989072915</v>
      </c>
      <c r="O153" s="33"/>
    </row>
    <row r="154" spans="1:15" x14ac:dyDescent="0.25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</row>
    <row r="155" spans="1:15" x14ac:dyDescent="0.25">
      <c r="A155" s="11"/>
      <c r="B155" s="12" t="s">
        <v>236</v>
      </c>
      <c r="C155" s="46">
        <f t="shared" ref="C155:M155" si="9">SUM(C147:C154)</f>
        <v>43531.251586694052</v>
      </c>
      <c r="D155" s="46">
        <f t="shared" si="9"/>
        <v>43531.251586694052</v>
      </c>
      <c r="E155" s="46">
        <f t="shared" si="9"/>
        <v>0</v>
      </c>
      <c r="F155" s="46">
        <f t="shared" si="9"/>
        <v>0</v>
      </c>
      <c r="G155" s="46">
        <f t="shared" si="9"/>
        <v>0</v>
      </c>
      <c r="H155" s="46">
        <f t="shared" si="9"/>
        <v>0</v>
      </c>
      <c r="I155" s="46">
        <f t="shared" si="9"/>
        <v>0</v>
      </c>
      <c r="J155" s="46">
        <f t="shared" si="9"/>
        <v>0</v>
      </c>
      <c r="K155" s="46">
        <f t="shared" si="9"/>
        <v>87158.627820572641</v>
      </c>
      <c r="L155" s="46">
        <f t="shared" si="9"/>
        <v>459287.71783365274</v>
      </c>
      <c r="M155" s="46">
        <f t="shared" si="9"/>
        <v>0</v>
      </c>
      <c r="N155" s="46">
        <f t="shared" ref="N155" si="10">SUM(N147:N154)</f>
        <v>589977.59724091948</v>
      </c>
      <c r="O155" s="33"/>
    </row>
    <row r="156" spans="1:15" ht="31.5" customHeight="1" x14ac:dyDescent="0.25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</row>
    <row r="157" spans="1:15" x14ac:dyDescent="0.25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2456.0124676221044</v>
      </c>
      <c r="N157" s="38">
        <f>+C157+G157+K157+L157+M157</f>
        <v>2456.0124676221044</v>
      </c>
      <c r="O157" s="33"/>
    </row>
    <row r="158" spans="1:15" x14ac:dyDescent="0.25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11">+C158+G158+K158+L158+M158</f>
        <v>0</v>
      </c>
      <c r="O158" s="33"/>
    </row>
    <row r="159" spans="1:15" x14ac:dyDescent="0.25">
      <c r="A159" s="9" t="s">
        <v>392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1116.4109889699998</v>
      </c>
      <c r="L159" s="35">
        <v>0</v>
      </c>
      <c r="M159" s="35">
        <v>0</v>
      </c>
      <c r="N159" s="38">
        <f t="shared" si="11"/>
        <v>1116.4109889699998</v>
      </c>
      <c r="O159" s="33"/>
    </row>
    <row r="160" spans="1:15" x14ac:dyDescent="0.25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807.63763996234434</v>
      </c>
      <c r="N160" s="38">
        <f t="shared" si="11"/>
        <v>807.63763996234434</v>
      </c>
      <c r="O160" s="33"/>
    </row>
    <row r="161" spans="1:15" ht="30" x14ac:dyDescent="0.25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750603.58739672904</v>
      </c>
      <c r="L161" s="35">
        <v>0</v>
      </c>
      <c r="M161" s="35">
        <v>0</v>
      </c>
      <c r="N161" s="38">
        <f t="shared" si="11"/>
        <v>750603.58739672904</v>
      </c>
      <c r="O161" s="33"/>
    </row>
    <row r="162" spans="1:15" x14ac:dyDescent="0.25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724495.13043669681</v>
      </c>
      <c r="L162" s="35">
        <v>0</v>
      </c>
      <c r="M162" s="35">
        <v>0</v>
      </c>
      <c r="N162" s="38">
        <f t="shared" si="11"/>
        <v>724495.13043669681</v>
      </c>
      <c r="O162" s="33"/>
    </row>
    <row r="163" spans="1:15" ht="30" x14ac:dyDescent="0.25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13917.914318879122</v>
      </c>
      <c r="L163" s="35">
        <v>0</v>
      </c>
      <c r="M163" s="35">
        <v>0</v>
      </c>
      <c r="N163" s="38">
        <f t="shared" si="11"/>
        <v>13917.914318879122</v>
      </c>
      <c r="O163" s="33"/>
    </row>
    <row r="164" spans="1:15" x14ac:dyDescent="0.25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1766952.5457247184</v>
      </c>
      <c r="L164" s="35">
        <v>0</v>
      </c>
      <c r="M164" s="35">
        <v>7185.7525286538439</v>
      </c>
      <c r="N164" s="38">
        <f t="shared" si="11"/>
        <v>1774138.2982533723</v>
      </c>
      <c r="O164" s="33"/>
    </row>
    <row r="165" spans="1:15" ht="30" x14ac:dyDescent="0.25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1367644.7616508268</v>
      </c>
      <c r="L165" s="35">
        <v>0</v>
      </c>
      <c r="M165" s="35">
        <v>37830.680938023906</v>
      </c>
      <c r="N165" s="38">
        <f t="shared" si="11"/>
        <v>1405475.4425888506</v>
      </c>
      <c r="O165" s="33"/>
    </row>
    <row r="166" spans="1:15" x14ac:dyDescent="0.25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101881.0057741528</v>
      </c>
      <c r="N166" s="38">
        <f t="shared" si="11"/>
        <v>101881.0057741528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245</v>
      </c>
      <c r="C168" s="45">
        <f t="shared" ref="C168:N168" si="12">SUM(C157:C167)</f>
        <v>0</v>
      </c>
      <c r="D168" s="45">
        <f t="shared" si="12"/>
        <v>0</v>
      </c>
      <c r="E168" s="45">
        <f t="shared" si="12"/>
        <v>0</v>
      </c>
      <c r="F168" s="45">
        <f t="shared" si="12"/>
        <v>0</v>
      </c>
      <c r="G168" s="45">
        <f t="shared" si="12"/>
        <v>0</v>
      </c>
      <c r="H168" s="45">
        <f t="shared" si="12"/>
        <v>0</v>
      </c>
      <c r="I168" s="45">
        <f t="shared" si="12"/>
        <v>0</v>
      </c>
      <c r="J168" s="45">
        <f t="shared" si="12"/>
        <v>0</v>
      </c>
      <c r="K168" s="45">
        <f t="shared" si="12"/>
        <v>4624730.3505168203</v>
      </c>
      <c r="L168" s="45">
        <f t="shared" si="12"/>
        <v>0</v>
      </c>
      <c r="M168" s="45">
        <f t="shared" si="12"/>
        <v>150161.089348415</v>
      </c>
      <c r="N168" s="45">
        <f t="shared" si="12"/>
        <v>4774891.4398652352</v>
      </c>
      <c r="O168" s="33"/>
    </row>
    <row r="169" spans="1:15" x14ac:dyDescent="0.25">
      <c r="A169" s="19" t="s">
        <v>337</v>
      </c>
      <c r="B169" s="20" t="s">
        <v>255</v>
      </c>
      <c r="C169" s="45">
        <f t="shared" ref="C169:M169" si="13">+C155+C168+C145</f>
        <v>8896213.2975867055</v>
      </c>
      <c r="D169" s="45">
        <f t="shared" si="13"/>
        <v>627041.23327397171</v>
      </c>
      <c r="E169" s="45">
        <f t="shared" si="13"/>
        <v>5091445.9516188856</v>
      </c>
      <c r="F169" s="45">
        <f t="shared" si="13"/>
        <v>3177726.1126938481</v>
      </c>
      <c r="G169" s="45">
        <f t="shared" si="13"/>
        <v>936529.15328427055</v>
      </c>
      <c r="H169" s="45">
        <f t="shared" si="13"/>
        <v>486851.93181578326</v>
      </c>
      <c r="I169" s="45">
        <f t="shared" si="13"/>
        <v>191722.43396793248</v>
      </c>
      <c r="J169" s="45">
        <f t="shared" si="13"/>
        <v>257954.78750055499</v>
      </c>
      <c r="K169" s="45">
        <f t="shared" si="13"/>
        <v>4715586.8524937676</v>
      </c>
      <c r="L169" s="45">
        <f t="shared" si="13"/>
        <v>1504406.2920215484</v>
      </c>
      <c r="M169" s="45">
        <f t="shared" si="13"/>
        <v>151102.23919831362</v>
      </c>
      <c r="N169" s="45">
        <f>+N155+N168+N145</f>
        <v>16203837.834584605</v>
      </c>
      <c r="O169" s="33"/>
    </row>
    <row r="170" spans="1:15" x14ac:dyDescent="0.25">
      <c r="A170" t="s">
        <v>276</v>
      </c>
    </row>
    <row r="171" spans="1:15" x14ac:dyDescent="0.25">
      <c r="A171" s="28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53" priority="7" stopIfTrue="1" operator="lessThan">
      <formula>0</formula>
    </cfRule>
  </conditionalFormatting>
  <conditionalFormatting sqref="E147:E154">
    <cfRule type="cellIs" dxfId="52" priority="8" stopIfTrue="1" operator="lessThan">
      <formula>0</formula>
    </cfRule>
  </conditionalFormatting>
  <conditionalFormatting sqref="F157:F167">
    <cfRule type="cellIs" dxfId="51" priority="5" stopIfTrue="1" operator="lessThan">
      <formula>0</formula>
    </cfRule>
  </conditionalFormatting>
  <conditionalFormatting sqref="F147:F154">
    <cfRule type="cellIs" dxfId="50" priority="6" stopIfTrue="1" operator="lessThan">
      <formula>0</formula>
    </cfRule>
  </conditionalFormatting>
  <conditionalFormatting sqref="I157:I167">
    <cfRule type="cellIs" dxfId="49" priority="3" stopIfTrue="1" operator="lessThan">
      <formula>0</formula>
    </cfRule>
  </conditionalFormatting>
  <conditionalFormatting sqref="I147:I154">
    <cfRule type="cellIs" dxfId="48" priority="4" stopIfTrue="1" operator="lessThan">
      <formula>0</formula>
    </cfRule>
  </conditionalFormatting>
  <conditionalFormatting sqref="J157:J167">
    <cfRule type="cellIs" dxfId="47" priority="1" stopIfTrue="1" operator="lessThan">
      <formula>0</formula>
    </cfRule>
  </conditionalFormatting>
  <conditionalFormatting sqref="J147:J154">
    <cfRule type="cellIs" dxfId="46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4" tint="0.79998168889431442"/>
  </sheetPr>
  <dimension ref="A2:R177"/>
  <sheetViews>
    <sheetView showGridLines="0" zoomScale="70" zoomScaleNormal="70" workbookViewId="0">
      <pane xSplit="2" ySplit="10" topLeftCell="C80" activePane="bottomRight" state="frozen"/>
      <selection pane="topRight" activeCell="C1" sqref="C1"/>
      <selection pane="bottomLeft" activeCell="A11" sqref="A11"/>
      <selection pane="bottomRight" activeCell="C166" sqref="C166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customWidth="1" outlineLevel="1"/>
    <col min="11" max="14" width="15.7109375" customWidth="1"/>
    <col min="15" max="15" width="14.5703125" bestFit="1" customWidth="1"/>
    <col min="16" max="16" width="12.7109375" bestFit="1" customWidth="1"/>
  </cols>
  <sheetData>
    <row r="2" spans="1:18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8" ht="18.75" x14ac:dyDescent="0.3">
      <c r="B3" s="110" t="s">
        <v>248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8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8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8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8" x14ac:dyDescent="0.25">
      <c r="A7" s="28" t="s">
        <v>335</v>
      </c>
      <c r="E7" s="27"/>
      <c r="F7" s="27"/>
    </row>
    <row r="8" spans="1:18" ht="15.75" x14ac:dyDescent="0.25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8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8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8" x14ac:dyDescent="0.25">
      <c r="A11" s="9" t="s">
        <v>20</v>
      </c>
      <c r="B11" s="10" t="s">
        <v>21</v>
      </c>
      <c r="C11" s="35">
        <v>401.43691630676858</v>
      </c>
      <c r="D11" s="36">
        <v>0</v>
      </c>
      <c r="E11" s="37">
        <v>401.43691630676858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3078.1204747701204</v>
      </c>
      <c r="M11" s="35">
        <v>0</v>
      </c>
      <c r="N11" s="38">
        <f t="shared" ref="N11:N44" si="0">+C11+G11+K11+L11+M11</f>
        <v>3479.557391076889</v>
      </c>
      <c r="O11" s="33"/>
      <c r="Q11" s="27">
        <f>+C11-D11-E11-F11</f>
        <v>0</v>
      </c>
      <c r="R11" s="27">
        <f>+G11-H11-I11-J11</f>
        <v>0</v>
      </c>
    </row>
    <row r="12" spans="1:18" x14ac:dyDescent="0.25">
      <c r="A12" s="9" t="s">
        <v>22</v>
      </c>
      <c r="B12" s="10" t="s">
        <v>23</v>
      </c>
      <c r="C12" s="35">
        <v>45.382752040925944</v>
      </c>
      <c r="D12" s="36">
        <v>0</v>
      </c>
      <c r="E12" s="37">
        <v>45.382752040925944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342.30877035496235</v>
      </c>
      <c r="M12" s="35">
        <v>0</v>
      </c>
      <c r="N12" s="38">
        <f t="shared" si="0"/>
        <v>387.69152239588828</v>
      </c>
      <c r="O12" s="33"/>
      <c r="Q12" s="27">
        <f t="shared" ref="Q12:Q75" si="1">+C12-D12-E12-F12</f>
        <v>0</v>
      </c>
      <c r="R12" s="27">
        <f t="shared" ref="R12:R75" si="2">+G12-H12-I12-J12</f>
        <v>0</v>
      </c>
    </row>
    <row r="13" spans="1:18" ht="30" x14ac:dyDescent="0.25">
      <c r="A13" s="9" t="s">
        <v>24</v>
      </c>
      <c r="B13" s="10" t="s">
        <v>25</v>
      </c>
      <c r="C13" s="35">
        <v>789.51119058894085</v>
      </c>
      <c r="D13" s="36">
        <v>0</v>
      </c>
      <c r="E13" s="37">
        <v>789.51119058894085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423.83600488460371</v>
      </c>
      <c r="M13" s="35">
        <v>0</v>
      </c>
      <c r="N13" s="38">
        <f t="shared" si="0"/>
        <v>1213.3471954735446</v>
      </c>
      <c r="O13" s="33"/>
      <c r="Q13" s="27">
        <f t="shared" si="1"/>
        <v>0</v>
      </c>
      <c r="R13" s="27">
        <f t="shared" si="2"/>
        <v>0</v>
      </c>
    </row>
    <row r="14" spans="1:18" x14ac:dyDescent="0.25">
      <c r="A14" s="9" t="s">
        <v>26</v>
      </c>
      <c r="B14" s="10" t="s">
        <v>27</v>
      </c>
      <c r="C14" s="35">
        <v>2506.8232994133255</v>
      </c>
      <c r="D14" s="36">
        <v>0</v>
      </c>
      <c r="E14" s="37">
        <v>2506.8232994133255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1413.3268305469862</v>
      </c>
      <c r="M14" s="35">
        <v>0</v>
      </c>
      <c r="N14" s="38">
        <f t="shared" si="0"/>
        <v>3920.1501299603115</v>
      </c>
      <c r="O14" s="33"/>
      <c r="Q14" s="27">
        <f t="shared" si="1"/>
        <v>0</v>
      </c>
      <c r="R14" s="27">
        <f t="shared" si="2"/>
        <v>0</v>
      </c>
    </row>
    <row r="15" spans="1:18" x14ac:dyDescent="0.25">
      <c r="A15" s="9" t="s">
        <v>28</v>
      </c>
      <c r="B15" s="10" t="s">
        <v>30</v>
      </c>
      <c r="C15" s="35">
        <v>6110.7798758620584</v>
      </c>
      <c r="D15" s="36">
        <v>0</v>
      </c>
      <c r="E15" s="37">
        <v>2945.452968754505</v>
      </c>
      <c r="F15" s="36">
        <v>3165.3269071075533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51.0228406353041</v>
      </c>
      <c r="M15" s="35">
        <v>0</v>
      </c>
      <c r="N15" s="38">
        <f t="shared" si="0"/>
        <v>6161.8027164973628</v>
      </c>
      <c r="O15" s="33"/>
      <c r="Q15" s="27">
        <f t="shared" si="1"/>
        <v>0</v>
      </c>
      <c r="R15" s="27">
        <f t="shared" si="2"/>
        <v>0</v>
      </c>
    </row>
    <row r="16" spans="1:18" x14ac:dyDescent="0.25">
      <c r="A16" s="9" t="s">
        <v>29</v>
      </c>
      <c r="B16" s="10" t="s">
        <v>32</v>
      </c>
      <c r="C16" s="35">
        <v>420.51541349083266</v>
      </c>
      <c r="D16" s="36">
        <v>0</v>
      </c>
      <c r="E16" s="37">
        <v>420.51541349083266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2934.8477634188939</v>
      </c>
      <c r="M16" s="35">
        <v>0</v>
      </c>
      <c r="N16" s="38">
        <f t="shared" si="0"/>
        <v>3355.3631769097265</v>
      </c>
      <c r="O16" s="33"/>
      <c r="Q16" s="27">
        <f t="shared" si="1"/>
        <v>0</v>
      </c>
      <c r="R16" s="27">
        <f t="shared" si="2"/>
        <v>0</v>
      </c>
    </row>
    <row r="17" spans="1:18" x14ac:dyDescent="0.25">
      <c r="A17" s="9" t="s">
        <v>31</v>
      </c>
      <c r="B17" s="10" t="s">
        <v>34</v>
      </c>
      <c r="C17" s="35">
        <v>3120.3770849542302</v>
      </c>
      <c r="D17" s="36">
        <v>0</v>
      </c>
      <c r="E17" s="37">
        <v>3120.3770849542302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490.93122615802798</v>
      </c>
      <c r="M17" s="35">
        <v>0</v>
      </c>
      <c r="N17" s="38">
        <f t="shared" si="0"/>
        <v>3611.3083111122583</v>
      </c>
      <c r="O17" s="33"/>
      <c r="Q17" s="27">
        <f t="shared" si="1"/>
        <v>0</v>
      </c>
      <c r="R17" s="27">
        <f t="shared" si="2"/>
        <v>0</v>
      </c>
    </row>
    <row r="18" spans="1:18" x14ac:dyDescent="0.25">
      <c r="A18" s="9" t="s">
        <v>33</v>
      </c>
      <c r="B18" s="10" t="s">
        <v>36</v>
      </c>
      <c r="C18" s="35">
        <v>533.65701132993763</v>
      </c>
      <c r="D18" s="36">
        <v>0</v>
      </c>
      <c r="E18" s="37">
        <v>533.65701132993763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6003.6520226546745</v>
      </c>
      <c r="M18" s="35">
        <v>0</v>
      </c>
      <c r="N18" s="38">
        <f t="shared" si="0"/>
        <v>6537.3090339846121</v>
      </c>
      <c r="O18" s="33"/>
      <c r="Q18" s="27">
        <f t="shared" si="1"/>
        <v>0</v>
      </c>
      <c r="R18" s="27">
        <f t="shared" si="2"/>
        <v>0</v>
      </c>
    </row>
    <row r="19" spans="1:18" x14ac:dyDescent="0.25">
      <c r="A19" s="9" t="s">
        <v>35</v>
      </c>
      <c r="B19" s="10" t="s">
        <v>277</v>
      </c>
      <c r="C19" s="35">
        <v>2612.6287729799283</v>
      </c>
      <c r="D19" s="36">
        <v>0</v>
      </c>
      <c r="E19" s="37">
        <v>2612.6287729799283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14523.072839703462</v>
      </c>
      <c r="M19" s="35">
        <v>0</v>
      </c>
      <c r="N19" s="38">
        <f t="shared" si="0"/>
        <v>17135.701612683391</v>
      </c>
      <c r="O19" s="33"/>
      <c r="Q19" s="27">
        <f t="shared" si="1"/>
        <v>0</v>
      </c>
      <c r="R19" s="27">
        <f t="shared" si="2"/>
        <v>0</v>
      </c>
    </row>
    <row r="20" spans="1:18" x14ac:dyDescent="0.25">
      <c r="A20" s="9" t="s">
        <v>37</v>
      </c>
      <c r="B20" s="10" t="s">
        <v>278</v>
      </c>
      <c r="C20" s="35">
        <v>2970.2307660098591</v>
      </c>
      <c r="D20" s="36">
        <v>0</v>
      </c>
      <c r="E20" s="37">
        <v>2970.2307660098591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7808.5505537071331</v>
      </c>
      <c r="M20" s="35">
        <v>0</v>
      </c>
      <c r="N20" s="38">
        <f t="shared" si="0"/>
        <v>10778.781319716993</v>
      </c>
      <c r="O20" s="33"/>
      <c r="Q20" s="27">
        <f t="shared" si="1"/>
        <v>0</v>
      </c>
      <c r="R20" s="27">
        <f t="shared" si="2"/>
        <v>0</v>
      </c>
    </row>
    <row r="21" spans="1:18" x14ac:dyDescent="0.25">
      <c r="A21" s="9" t="s">
        <v>38</v>
      </c>
      <c r="B21" s="10" t="s">
        <v>39</v>
      </c>
      <c r="C21" s="35">
        <v>6008.5976523576855</v>
      </c>
      <c r="D21" s="36">
        <v>0</v>
      </c>
      <c r="E21" s="37">
        <v>6008.5976523576855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1300.0516624686916</v>
      </c>
      <c r="M21" s="35">
        <v>0</v>
      </c>
      <c r="N21" s="38">
        <f t="shared" si="0"/>
        <v>7308.6493148263771</v>
      </c>
      <c r="O21" s="33"/>
      <c r="Q21" s="27">
        <f t="shared" si="1"/>
        <v>0</v>
      </c>
      <c r="R21" s="27">
        <f t="shared" si="2"/>
        <v>0</v>
      </c>
    </row>
    <row r="22" spans="1:18" x14ac:dyDescent="0.25">
      <c r="A22" s="9" t="s">
        <v>40</v>
      </c>
      <c r="B22" s="10" t="s">
        <v>41</v>
      </c>
      <c r="C22" s="35">
        <v>6812.9900134502332</v>
      </c>
      <c r="D22" s="36">
        <v>0</v>
      </c>
      <c r="E22" s="37">
        <v>5652.4885711407005</v>
      </c>
      <c r="F22" s="36">
        <v>1160.5014423095326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1792.507163280854</v>
      </c>
      <c r="M22" s="35">
        <v>0</v>
      </c>
      <c r="N22" s="38">
        <f t="shared" si="0"/>
        <v>8605.4971767310872</v>
      </c>
      <c r="O22" s="33"/>
      <c r="Q22" s="27">
        <f t="shared" si="1"/>
        <v>0</v>
      </c>
      <c r="R22" s="27">
        <f t="shared" si="2"/>
        <v>0</v>
      </c>
    </row>
    <row r="23" spans="1:18" x14ac:dyDescent="0.25">
      <c r="A23" s="9" t="s">
        <v>42</v>
      </c>
      <c r="B23" s="10" t="s">
        <v>43</v>
      </c>
      <c r="C23" s="35">
        <v>7837.8499938346049</v>
      </c>
      <c r="D23" s="36">
        <v>0</v>
      </c>
      <c r="E23" s="37">
        <v>6119.5844153207208</v>
      </c>
      <c r="F23" s="36">
        <v>1718.2655785138836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3067.586029847499</v>
      </c>
      <c r="M23" s="35">
        <v>0</v>
      </c>
      <c r="N23" s="38">
        <f t="shared" si="0"/>
        <v>10905.436023682105</v>
      </c>
      <c r="O23" s="33"/>
      <c r="Q23" s="27">
        <f t="shared" si="1"/>
        <v>0</v>
      </c>
      <c r="R23" s="27">
        <f t="shared" si="2"/>
        <v>0</v>
      </c>
    </row>
    <row r="24" spans="1:18" x14ac:dyDescent="0.25">
      <c r="A24" s="9" t="s">
        <v>44</v>
      </c>
      <c r="B24" s="10" t="s">
        <v>45</v>
      </c>
      <c r="C24" s="35">
        <v>144089.07695320714</v>
      </c>
      <c r="D24" s="36">
        <v>0</v>
      </c>
      <c r="E24" s="37">
        <v>59325.031331309321</v>
      </c>
      <c r="F24" s="36">
        <v>84764.045621897836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1890.7439056456253</v>
      </c>
      <c r="M24" s="35">
        <v>0</v>
      </c>
      <c r="N24" s="38">
        <f t="shared" si="0"/>
        <v>145979.82085885276</v>
      </c>
      <c r="O24" s="33"/>
      <c r="Q24" s="27">
        <f t="shared" si="1"/>
        <v>0</v>
      </c>
      <c r="R24" s="27">
        <f t="shared" si="2"/>
        <v>0</v>
      </c>
    </row>
    <row r="25" spans="1:18" x14ac:dyDescent="0.25">
      <c r="A25" s="9" t="s">
        <v>46</v>
      </c>
      <c r="B25" s="10" t="s">
        <v>47</v>
      </c>
      <c r="C25" s="35">
        <v>211.19405142708823</v>
      </c>
      <c r="D25" s="36">
        <v>0</v>
      </c>
      <c r="E25" s="37">
        <v>211.19405142708823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6604.2508916846355</v>
      </c>
      <c r="M25" s="35">
        <v>0</v>
      </c>
      <c r="N25" s="38">
        <f t="shared" si="0"/>
        <v>6815.4449431117237</v>
      </c>
      <c r="O25" s="33"/>
      <c r="Q25" s="27">
        <f t="shared" si="1"/>
        <v>0</v>
      </c>
      <c r="R25" s="27">
        <f t="shared" si="2"/>
        <v>0</v>
      </c>
    </row>
    <row r="26" spans="1:18" x14ac:dyDescent="0.25">
      <c r="A26" s="9" t="s">
        <v>48</v>
      </c>
      <c r="B26" s="10" t="s">
        <v>49</v>
      </c>
      <c r="C26" s="35">
        <v>119053.71668294264</v>
      </c>
      <c r="D26" s="36">
        <v>0</v>
      </c>
      <c r="E26" s="37">
        <v>59903.52622486739</v>
      </c>
      <c r="F26" s="36">
        <v>59150.19045807526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7956.9962876174122</v>
      </c>
      <c r="M26" s="35">
        <v>0</v>
      </c>
      <c r="N26" s="38">
        <f t="shared" si="0"/>
        <v>127010.71297056005</v>
      </c>
      <c r="O26" s="33"/>
      <c r="Q26" s="27">
        <f t="shared" si="1"/>
        <v>0</v>
      </c>
      <c r="R26" s="27">
        <f t="shared" si="2"/>
        <v>0</v>
      </c>
    </row>
    <row r="27" spans="1:18" x14ac:dyDescent="0.25">
      <c r="A27" s="9" t="s">
        <v>50</v>
      </c>
      <c r="B27" s="10" t="s">
        <v>51</v>
      </c>
      <c r="C27" s="35">
        <v>10073.742077973677</v>
      </c>
      <c r="D27" s="36">
        <v>0</v>
      </c>
      <c r="E27" s="37">
        <v>10068.782999921985</v>
      </c>
      <c r="F27" s="36">
        <v>4.9590780516911606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8621.6164046613703</v>
      </c>
      <c r="M27" s="35">
        <v>0</v>
      </c>
      <c r="N27" s="38">
        <f t="shared" si="0"/>
        <v>18695.358482635049</v>
      </c>
      <c r="O27" s="33"/>
      <c r="Q27" s="27">
        <f t="shared" si="1"/>
        <v>7.4340533728900482E-13</v>
      </c>
      <c r="R27" s="27">
        <f t="shared" si="2"/>
        <v>0</v>
      </c>
    </row>
    <row r="28" spans="1:18" x14ac:dyDescent="0.25">
      <c r="A28" s="9" t="s">
        <v>52</v>
      </c>
      <c r="B28" s="10" t="s">
        <v>53</v>
      </c>
      <c r="C28" s="35">
        <v>7478.8445299342129</v>
      </c>
      <c r="D28" s="36">
        <v>0</v>
      </c>
      <c r="E28" s="37">
        <v>7478.8445299342129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18482.28502259521</v>
      </c>
      <c r="M28" s="35">
        <v>0</v>
      </c>
      <c r="N28" s="38">
        <f t="shared" si="0"/>
        <v>25961.129552529423</v>
      </c>
      <c r="O28" s="33"/>
      <c r="Q28" s="27">
        <f t="shared" si="1"/>
        <v>0</v>
      </c>
      <c r="R28" s="27">
        <f t="shared" si="2"/>
        <v>0</v>
      </c>
    </row>
    <row r="29" spans="1:18" x14ac:dyDescent="0.25">
      <c r="A29" s="9" t="s">
        <v>54</v>
      </c>
      <c r="B29" s="10" t="s">
        <v>55</v>
      </c>
      <c r="C29" s="35">
        <v>8826.562043472346</v>
      </c>
      <c r="D29" s="36">
        <v>0</v>
      </c>
      <c r="E29" s="37">
        <v>8136.3653534534151</v>
      </c>
      <c r="F29" s="36">
        <v>690.19669001893135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4797.1863122493824</v>
      </c>
      <c r="M29" s="35">
        <v>0</v>
      </c>
      <c r="N29" s="38">
        <f t="shared" si="0"/>
        <v>13623.748355721727</v>
      </c>
      <c r="O29" s="33"/>
      <c r="Q29" s="27">
        <f t="shared" si="1"/>
        <v>0</v>
      </c>
      <c r="R29" s="27">
        <f t="shared" si="2"/>
        <v>0</v>
      </c>
    </row>
    <row r="30" spans="1:18" x14ac:dyDescent="0.25">
      <c r="A30" s="9" t="s">
        <v>56</v>
      </c>
      <c r="B30" s="10" t="s">
        <v>57</v>
      </c>
      <c r="C30" s="35">
        <v>841.03961732034145</v>
      </c>
      <c r="D30" s="36">
        <v>0</v>
      </c>
      <c r="E30" s="37">
        <v>841.03961732034145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5010.5550262017468</v>
      </c>
      <c r="M30" s="35">
        <v>0</v>
      </c>
      <c r="N30" s="38">
        <f t="shared" si="0"/>
        <v>5851.5946435220885</v>
      </c>
      <c r="O30" s="33"/>
      <c r="Q30" s="27">
        <f t="shared" si="1"/>
        <v>0</v>
      </c>
      <c r="R30" s="27">
        <f t="shared" si="2"/>
        <v>0</v>
      </c>
    </row>
    <row r="31" spans="1:18" x14ac:dyDescent="0.25">
      <c r="A31" s="9" t="s">
        <v>58</v>
      </c>
      <c r="B31" s="10" t="s">
        <v>59</v>
      </c>
      <c r="C31" s="35">
        <v>6839.4733048595426</v>
      </c>
      <c r="D31" s="36">
        <v>0</v>
      </c>
      <c r="E31" s="37">
        <v>4544.8591427109031</v>
      </c>
      <c r="F31" s="36">
        <v>2294.6141621486399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4631.4365914721484</v>
      </c>
      <c r="M31" s="35">
        <v>0</v>
      </c>
      <c r="N31" s="38">
        <f t="shared" si="0"/>
        <v>11470.90989633169</v>
      </c>
      <c r="O31" s="33"/>
      <c r="Q31" s="27">
        <f t="shared" si="1"/>
        <v>0</v>
      </c>
      <c r="R31" s="27">
        <f t="shared" si="2"/>
        <v>0</v>
      </c>
    </row>
    <row r="32" spans="1:18" x14ac:dyDescent="0.25">
      <c r="A32" s="9" t="s">
        <v>60</v>
      </c>
      <c r="B32" s="10" t="s">
        <v>61</v>
      </c>
      <c r="C32" s="35">
        <v>51321.273156165582</v>
      </c>
      <c r="D32" s="36">
        <v>0</v>
      </c>
      <c r="E32" s="37">
        <v>51321.273156165582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46762.828899704364</v>
      </c>
      <c r="M32" s="35">
        <v>0</v>
      </c>
      <c r="N32" s="38">
        <f t="shared" si="0"/>
        <v>98084.102055869938</v>
      </c>
      <c r="O32" s="33"/>
      <c r="Q32" s="27">
        <f t="shared" si="1"/>
        <v>0</v>
      </c>
      <c r="R32" s="27">
        <f t="shared" si="2"/>
        <v>0</v>
      </c>
    </row>
    <row r="33" spans="1:18" x14ac:dyDescent="0.25">
      <c r="A33" s="9" t="s">
        <v>62</v>
      </c>
      <c r="B33" s="10" t="s">
        <v>63</v>
      </c>
      <c r="C33" s="35">
        <v>1823.4661984686536</v>
      </c>
      <c r="D33" s="36">
        <v>0</v>
      </c>
      <c r="E33" s="37">
        <v>1823.4661984686536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921.91953669129623</v>
      </c>
      <c r="M33" s="35">
        <v>0</v>
      </c>
      <c r="N33" s="38">
        <f t="shared" si="0"/>
        <v>2745.3857351599499</v>
      </c>
      <c r="O33" s="33"/>
      <c r="Q33" s="27">
        <f t="shared" si="1"/>
        <v>0</v>
      </c>
      <c r="R33" s="27">
        <f t="shared" si="2"/>
        <v>0</v>
      </c>
    </row>
    <row r="34" spans="1:18" x14ac:dyDescent="0.25">
      <c r="A34" s="9" t="s">
        <v>64</v>
      </c>
      <c r="B34" s="10" t="s">
        <v>65</v>
      </c>
      <c r="C34" s="35">
        <v>12461.542594051085</v>
      </c>
      <c r="D34" s="36">
        <v>0</v>
      </c>
      <c r="E34" s="37">
        <v>12461.542594051085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2149.0704547563946</v>
      </c>
      <c r="M34" s="35">
        <v>0</v>
      </c>
      <c r="N34" s="38">
        <f t="shared" si="0"/>
        <v>14610.61304880748</v>
      </c>
      <c r="O34" s="33"/>
      <c r="Q34" s="27">
        <f t="shared" si="1"/>
        <v>0</v>
      </c>
      <c r="R34" s="27">
        <f t="shared" si="2"/>
        <v>0</v>
      </c>
    </row>
    <row r="35" spans="1:18" x14ac:dyDescent="0.25">
      <c r="A35" s="9" t="s">
        <v>66</v>
      </c>
      <c r="B35" s="10" t="s">
        <v>67</v>
      </c>
      <c r="C35" s="35">
        <v>863.27492888113557</v>
      </c>
      <c r="D35" s="36">
        <v>0</v>
      </c>
      <c r="E35" s="37">
        <v>863.27492888113557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3633.2055783203623</v>
      </c>
      <c r="M35" s="35">
        <v>0</v>
      </c>
      <c r="N35" s="38">
        <f t="shared" si="0"/>
        <v>4496.4805072014979</v>
      </c>
      <c r="O35" s="33"/>
      <c r="Q35" s="27">
        <f t="shared" si="1"/>
        <v>0</v>
      </c>
      <c r="R35" s="27">
        <f t="shared" si="2"/>
        <v>0</v>
      </c>
    </row>
    <row r="36" spans="1:18" ht="30" x14ac:dyDescent="0.25">
      <c r="A36" s="9" t="s">
        <v>68</v>
      </c>
      <c r="B36" s="10" t="s">
        <v>69</v>
      </c>
      <c r="C36" s="35">
        <v>23987.312709234615</v>
      </c>
      <c r="D36" s="36">
        <v>0</v>
      </c>
      <c r="E36" s="37">
        <v>23987.312709234615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23987.312709234615</v>
      </c>
      <c r="O36" s="33"/>
      <c r="Q36" s="27">
        <f t="shared" si="1"/>
        <v>0</v>
      </c>
      <c r="R36" s="27">
        <f t="shared" si="2"/>
        <v>0</v>
      </c>
    </row>
    <row r="37" spans="1:18" x14ac:dyDescent="0.25">
      <c r="A37" s="9" t="s">
        <v>70</v>
      </c>
      <c r="B37" s="10" t="s">
        <v>71</v>
      </c>
      <c r="C37" s="35">
        <v>2734.7219533663456</v>
      </c>
      <c r="D37" s="36">
        <v>0</v>
      </c>
      <c r="E37" s="37">
        <v>2734.7219533663456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2189.2060196390357</v>
      </c>
      <c r="M37" s="35">
        <v>0</v>
      </c>
      <c r="N37" s="38">
        <f t="shared" si="0"/>
        <v>4923.9279730053813</v>
      </c>
      <c r="O37" s="33"/>
      <c r="Q37" s="27">
        <f t="shared" si="1"/>
        <v>0</v>
      </c>
      <c r="R37" s="27">
        <f t="shared" si="2"/>
        <v>0</v>
      </c>
    </row>
    <row r="38" spans="1:18" x14ac:dyDescent="0.25">
      <c r="A38" s="9" t="s">
        <v>72</v>
      </c>
      <c r="B38" s="10" t="s">
        <v>73</v>
      </c>
      <c r="C38" s="35">
        <v>259.22810814678286</v>
      </c>
      <c r="D38" s="36">
        <v>0</v>
      </c>
      <c r="E38" s="37">
        <v>259.22810814678286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259.22810814678286</v>
      </c>
      <c r="O38" s="33"/>
      <c r="Q38" s="27">
        <f t="shared" si="1"/>
        <v>0</v>
      </c>
      <c r="R38" s="27">
        <f t="shared" si="2"/>
        <v>0</v>
      </c>
    </row>
    <row r="39" spans="1:18" x14ac:dyDescent="0.25">
      <c r="A39" s="9" t="s">
        <v>74</v>
      </c>
      <c r="B39" s="10" t="s">
        <v>75</v>
      </c>
      <c r="C39" s="35">
        <v>2762.262320374135</v>
      </c>
      <c r="D39" s="36">
        <v>0</v>
      </c>
      <c r="E39" s="37">
        <v>2762.262320374135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22.131569277848524</v>
      </c>
      <c r="M39" s="35">
        <v>0</v>
      </c>
      <c r="N39" s="38">
        <f t="shared" si="0"/>
        <v>2784.3938896519835</v>
      </c>
      <c r="O39" s="33"/>
      <c r="Q39" s="27">
        <f t="shared" si="1"/>
        <v>0</v>
      </c>
      <c r="R39" s="27">
        <f t="shared" si="2"/>
        <v>0</v>
      </c>
    </row>
    <row r="40" spans="1:18" x14ac:dyDescent="0.25">
      <c r="A40" s="9" t="s">
        <v>76</v>
      </c>
      <c r="B40" s="10" t="s">
        <v>77</v>
      </c>
      <c r="C40" s="35">
        <v>5802.4096359232008</v>
      </c>
      <c r="D40" s="36">
        <v>0</v>
      </c>
      <c r="E40" s="37">
        <v>5802.4096359232008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7261.0795475613177</v>
      </c>
      <c r="M40" s="35">
        <v>0</v>
      </c>
      <c r="N40" s="38">
        <f t="shared" si="0"/>
        <v>13063.489183484518</v>
      </c>
      <c r="O40" s="33"/>
      <c r="Q40" s="27">
        <f t="shared" si="1"/>
        <v>0</v>
      </c>
      <c r="R40" s="27">
        <f t="shared" si="2"/>
        <v>0</v>
      </c>
    </row>
    <row r="41" spans="1:18" x14ac:dyDescent="0.25">
      <c r="A41" s="9" t="s">
        <v>78</v>
      </c>
      <c r="B41" s="10" t="s">
        <v>79</v>
      </c>
      <c r="C41" s="35">
        <v>302.77024303939999</v>
      </c>
      <c r="D41" s="36">
        <v>0</v>
      </c>
      <c r="E41" s="37">
        <v>302.77024303939999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23.532096417724507</v>
      </c>
      <c r="M41" s="35">
        <v>0</v>
      </c>
      <c r="N41" s="38">
        <f t="shared" si="0"/>
        <v>326.3023394571245</v>
      </c>
      <c r="O41" s="33"/>
      <c r="Q41" s="27">
        <f t="shared" si="1"/>
        <v>0</v>
      </c>
      <c r="R41" s="27">
        <f t="shared" si="2"/>
        <v>0</v>
      </c>
    </row>
    <row r="42" spans="1:18" x14ac:dyDescent="0.25">
      <c r="A42" s="9" t="s">
        <v>80</v>
      </c>
      <c r="B42" s="10" t="s">
        <v>81</v>
      </c>
      <c r="C42" s="35">
        <v>450.77918436517177</v>
      </c>
      <c r="D42" s="36">
        <v>0</v>
      </c>
      <c r="E42" s="37">
        <v>251.91944927517181</v>
      </c>
      <c r="F42" s="36">
        <v>198.85973508999999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0"/>
        <v>450.77918436517177</v>
      </c>
      <c r="O42" s="33"/>
      <c r="Q42" s="27">
        <f t="shared" si="1"/>
        <v>0</v>
      </c>
      <c r="R42" s="27">
        <f t="shared" si="2"/>
        <v>0</v>
      </c>
    </row>
    <row r="43" spans="1:18" ht="45" x14ac:dyDescent="0.25">
      <c r="A43" s="9" t="s">
        <v>347</v>
      </c>
      <c r="B43" s="105" t="s">
        <v>348</v>
      </c>
      <c r="C43" s="35">
        <v>95643.568144022211</v>
      </c>
      <c r="D43" s="36">
        <v>0</v>
      </c>
      <c r="E43" s="37">
        <v>38739.570104434271</v>
      </c>
      <c r="F43" s="36">
        <v>56903.998039587932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5390.5652569314107</v>
      </c>
      <c r="M43" s="35">
        <v>0</v>
      </c>
      <c r="N43" s="38">
        <f t="shared" si="0"/>
        <v>101034.13340095362</v>
      </c>
      <c r="O43" s="33"/>
      <c r="Q43" s="27">
        <f t="shared" si="1"/>
        <v>0</v>
      </c>
      <c r="R43" s="27">
        <f t="shared" si="2"/>
        <v>0</v>
      </c>
    </row>
    <row r="44" spans="1:18" ht="30" x14ac:dyDescent="0.25">
      <c r="A44" s="9" t="s">
        <v>82</v>
      </c>
      <c r="B44" s="10" t="s">
        <v>83</v>
      </c>
      <c r="C44" s="35">
        <v>17058.041645804242</v>
      </c>
      <c r="D44" s="36">
        <v>0</v>
      </c>
      <c r="E44" s="37">
        <v>11123.017909244243</v>
      </c>
      <c r="F44" s="36">
        <v>5935.0237365600005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17058.041645804242</v>
      </c>
      <c r="O44" s="33"/>
      <c r="Q44" s="27">
        <f t="shared" si="1"/>
        <v>0</v>
      </c>
      <c r="R44" s="27">
        <f t="shared" si="2"/>
        <v>0</v>
      </c>
    </row>
    <row r="45" spans="1:18" x14ac:dyDescent="0.25">
      <c r="A45" s="9" t="s">
        <v>84</v>
      </c>
      <c r="B45" s="10" t="s">
        <v>85</v>
      </c>
      <c r="C45" s="35">
        <v>53934.937708153331</v>
      </c>
      <c r="D45" s="36">
        <v>0</v>
      </c>
      <c r="E45" s="37">
        <v>20658.952085818939</v>
      </c>
      <c r="F45" s="36">
        <v>33275.985622334396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7556.9389626755028</v>
      </c>
      <c r="M45" s="35">
        <v>0</v>
      </c>
      <c r="N45" s="38">
        <f t="shared" ref="N45:N48" si="3">+C45+G45+K45+L45+M45</f>
        <v>61491.876670828831</v>
      </c>
      <c r="O45" s="33"/>
      <c r="Q45" s="27">
        <f t="shared" si="1"/>
        <v>0</v>
      </c>
      <c r="R45" s="27">
        <f t="shared" si="2"/>
        <v>0</v>
      </c>
    </row>
    <row r="46" spans="1:18" x14ac:dyDescent="0.25">
      <c r="A46" s="9" t="s">
        <v>86</v>
      </c>
      <c r="B46" s="10" t="s">
        <v>87</v>
      </c>
      <c r="C46" s="35">
        <v>17833.989334834947</v>
      </c>
      <c r="D46" s="36">
        <v>0</v>
      </c>
      <c r="E46" s="37">
        <v>6715.5316844352401</v>
      </c>
      <c r="F46" s="36">
        <v>11118.457650399707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285.13369496565787</v>
      </c>
      <c r="M46" s="35">
        <v>0</v>
      </c>
      <c r="N46" s="38">
        <f t="shared" si="3"/>
        <v>18119.123029800605</v>
      </c>
      <c r="O46" s="33"/>
      <c r="Q46" s="27">
        <f t="shared" si="1"/>
        <v>0</v>
      </c>
      <c r="R46" s="27">
        <f t="shared" si="2"/>
        <v>0</v>
      </c>
    </row>
    <row r="47" spans="1:18" x14ac:dyDescent="0.25">
      <c r="A47" s="9" t="s">
        <v>88</v>
      </c>
      <c r="B47" s="10" t="s">
        <v>89</v>
      </c>
      <c r="C47" s="35">
        <v>63505.538130179026</v>
      </c>
      <c r="D47" s="36">
        <v>0</v>
      </c>
      <c r="E47" s="37">
        <v>53106.696112478719</v>
      </c>
      <c r="F47" s="36">
        <v>10398.842017700301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981.4343968585672</v>
      </c>
      <c r="M47" s="35">
        <v>0</v>
      </c>
      <c r="N47" s="38">
        <f t="shared" si="3"/>
        <v>64486.972527037593</v>
      </c>
      <c r="O47" s="33"/>
      <c r="Q47" s="27">
        <f t="shared" si="1"/>
        <v>0</v>
      </c>
      <c r="R47" s="27">
        <f t="shared" si="2"/>
        <v>0</v>
      </c>
    </row>
    <row r="48" spans="1:18" x14ac:dyDescent="0.25">
      <c r="A48" s="9" t="s">
        <v>90</v>
      </c>
      <c r="B48" s="34" t="s">
        <v>91</v>
      </c>
      <c r="C48" s="35">
        <v>7503.7123279457419</v>
      </c>
      <c r="D48" s="36">
        <v>0</v>
      </c>
      <c r="E48" s="37">
        <v>6551.3044230534551</v>
      </c>
      <c r="F48" s="36">
        <v>952.40790489228641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3"/>
        <v>7503.7123279457419</v>
      </c>
      <c r="O48" s="33"/>
      <c r="Q48" s="27">
        <f t="shared" si="1"/>
        <v>0</v>
      </c>
      <c r="R48" s="27">
        <f t="shared" si="2"/>
        <v>0</v>
      </c>
    </row>
    <row r="49" spans="1:18" ht="30" x14ac:dyDescent="0.25">
      <c r="A49" s="9" t="s">
        <v>357</v>
      </c>
      <c r="B49" s="10" t="s">
        <v>279</v>
      </c>
      <c r="C49" s="35">
        <v>29795.922276126093</v>
      </c>
      <c r="D49" s="36">
        <v>0</v>
      </c>
      <c r="E49" s="37">
        <v>23773.109777768877</v>
      </c>
      <c r="F49" s="36">
        <v>6022.8124983572179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>+C49+G49+K49+L49+M49</f>
        <v>29795.922276126093</v>
      </c>
      <c r="O49" s="33"/>
      <c r="Q49" s="27">
        <f t="shared" si="1"/>
        <v>0</v>
      </c>
      <c r="R49" s="27">
        <f t="shared" si="2"/>
        <v>0</v>
      </c>
    </row>
    <row r="50" spans="1:18" x14ac:dyDescent="0.25">
      <c r="A50" s="9" t="s">
        <v>92</v>
      </c>
      <c r="B50" s="10" t="s">
        <v>93</v>
      </c>
      <c r="C50" s="35">
        <v>55877.819651571161</v>
      </c>
      <c r="D50" s="36">
        <v>0</v>
      </c>
      <c r="E50" s="37">
        <v>32648.305244044641</v>
      </c>
      <c r="F50" s="36">
        <v>23229.514407526523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4964.1791454243157</v>
      </c>
      <c r="M50" s="35">
        <v>0</v>
      </c>
      <c r="N50" s="38">
        <f t="shared" ref="N50:N67" si="4">+C50+G50+K50+L50+M50</f>
        <v>60841.998796995475</v>
      </c>
      <c r="O50" s="33"/>
      <c r="Q50" s="27">
        <f t="shared" si="1"/>
        <v>0</v>
      </c>
      <c r="R50" s="27">
        <f t="shared" si="2"/>
        <v>0</v>
      </c>
    </row>
    <row r="51" spans="1:18" x14ac:dyDescent="0.25">
      <c r="A51" s="9" t="s">
        <v>94</v>
      </c>
      <c r="B51" s="10" t="s">
        <v>95</v>
      </c>
      <c r="C51" s="35">
        <v>31304.805065085224</v>
      </c>
      <c r="D51" s="36">
        <v>0</v>
      </c>
      <c r="E51" s="37">
        <v>21367.936153858747</v>
      </c>
      <c r="F51" s="36">
        <v>9936.8689112264783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4"/>
        <v>31304.805065085224</v>
      </c>
      <c r="O51" s="33"/>
      <c r="Q51" s="27">
        <f t="shared" si="1"/>
        <v>0</v>
      </c>
      <c r="R51" s="27">
        <f t="shared" si="2"/>
        <v>0</v>
      </c>
    </row>
    <row r="52" spans="1:18" x14ac:dyDescent="0.25">
      <c r="A52" s="9" t="s">
        <v>96</v>
      </c>
      <c r="B52" s="10" t="s">
        <v>97</v>
      </c>
      <c r="C52" s="35">
        <v>4664.2130800551913</v>
      </c>
      <c r="D52" s="36">
        <v>0</v>
      </c>
      <c r="E52" s="37">
        <v>1127.7031775980306</v>
      </c>
      <c r="F52" s="36">
        <v>3536.5099024571609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277.44261267158225</v>
      </c>
      <c r="M52" s="35">
        <v>0</v>
      </c>
      <c r="N52" s="38">
        <f t="shared" ref="N52:N66" si="5">+C52+G52+K52+L52+M52</f>
        <v>4941.6556927267739</v>
      </c>
      <c r="O52" s="33"/>
      <c r="Q52" s="27">
        <f t="shared" si="1"/>
        <v>0</v>
      </c>
      <c r="R52" s="27">
        <f t="shared" si="2"/>
        <v>0</v>
      </c>
    </row>
    <row r="53" spans="1:18" x14ac:dyDescent="0.25">
      <c r="A53" s="9" t="s">
        <v>98</v>
      </c>
      <c r="B53" s="10" t="s">
        <v>99</v>
      </c>
      <c r="C53" s="35">
        <v>11942.16192416042</v>
      </c>
      <c r="D53" s="36">
        <v>0</v>
      </c>
      <c r="E53" s="37">
        <v>9797.6821649939993</v>
      </c>
      <c r="F53" s="36">
        <v>2144.4797591664205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5"/>
        <v>11942.16192416042</v>
      </c>
      <c r="O53" s="33"/>
      <c r="Q53" s="27">
        <f t="shared" si="1"/>
        <v>0</v>
      </c>
      <c r="R53" s="27">
        <f t="shared" si="2"/>
        <v>0</v>
      </c>
    </row>
    <row r="54" spans="1:18" x14ac:dyDescent="0.25">
      <c r="A54" s="9" t="s">
        <v>100</v>
      </c>
      <c r="B54" s="10" t="s">
        <v>101</v>
      </c>
      <c r="C54" s="35">
        <v>5479.5680256247606</v>
      </c>
      <c r="D54" s="36">
        <v>0</v>
      </c>
      <c r="E54" s="37">
        <v>1664.9405173979083</v>
      </c>
      <c r="F54" s="36">
        <v>3814.6275082268526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5"/>
        <v>5479.5680256247606</v>
      </c>
      <c r="O54" s="33"/>
      <c r="Q54" s="27">
        <f t="shared" si="1"/>
        <v>0</v>
      </c>
      <c r="R54" s="27">
        <f t="shared" si="2"/>
        <v>0</v>
      </c>
    </row>
    <row r="55" spans="1:18" ht="30" x14ac:dyDescent="0.25">
      <c r="A55" s="9" t="s">
        <v>102</v>
      </c>
      <c r="B55" s="34" t="s">
        <v>103</v>
      </c>
      <c r="C55" s="35">
        <v>39473.837313528929</v>
      </c>
      <c r="D55" s="36">
        <v>0</v>
      </c>
      <c r="E55" s="37">
        <v>18396.898993864892</v>
      </c>
      <c r="F55" s="36">
        <v>21076.938319664041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2128.8592634872002</v>
      </c>
      <c r="M55" s="35">
        <v>0</v>
      </c>
      <c r="N55" s="38">
        <f t="shared" si="5"/>
        <v>41602.696577016133</v>
      </c>
      <c r="O55" s="33"/>
      <c r="Q55" s="27">
        <f t="shared" si="1"/>
        <v>0</v>
      </c>
      <c r="R55" s="27">
        <f t="shared" si="2"/>
        <v>0</v>
      </c>
    </row>
    <row r="56" spans="1:18" x14ac:dyDescent="0.25">
      <c r="A56" s="9" t="s">
        <v>104</v>
      </c>
      <c r="B56" s="10" t="s">
        <v>105</v>
      </c>
      <c r="C56" s="35">
        <v>15032.535994989079</v>
      </c>
      <c r="D56" s="36">
        <v>0</v>
      </c>
      <c r="E56" s="37">
        <v>14166.175927109078</v>
      </c>
      <c r="F56" s="36">
        <v>866.36006788000009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5"/>
        <v>15032.535994989079</v>
      </c>
      <c r="O56" s="33"/>
      <c r="Q56" s="27">
        <f t="shared" si="1"/>
        <v>1.1368683772161603E-12</v>
      </c>
      <c r="R56" s="27">
        <f t="shared" si="2"/>
        <v>0</v>
      </c>
    </row>
    <row r="57" spans="1:18" ht="60" x14ac:dyDescent="0.25">
      <c r="A57" s="9" t="s">
        <v>351</v>
      </c>
      <c r="B57" s="10" t="s">
        <v>352</v>
      </c>
      <c r="C57" s="35">
        <v>44539.831982888776</v>
      </c>
      <c r="D57" s="36">
        <v>812.24328395463999</v>
      </c>
      <c r="E57" s="37">
        <v>10710.243689395236</v>
      </c>
      <c r="F57" s="36">
        <v>33017.345009538898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5"/>
        <v>44539.831982888776</v>
      </c>
      <c r="O57" s="33"/>
      <c r="Q57" s="27">
        <f t="shared" si="1"/>
        <v>0</v>
      </c>
      <c r="R57" s="27">
        <f t="shared" si="2"/>
        <v>0</v>
      </c>
    </row>
    <row r="58" spans="1:18" x14ac:dyDescent="0.25">
      <c r="A58" s="9" t="s">
        <v>106</v>
      </c>
      <c r="B58" s="10" t="s">
        <v>107</v>
      </c>
      <c r="C58" s="35">
        <v>11193.27264399022</v>
      </c>
      <c r="D58" s="36">
        <v>0</v>
      </c>
      <c r="E58" s="37">
        <v>7415.5114195302212</v>
      </c>
      <c r="F58" s="36">
        <v>3777.76122446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3132.7734399135088</v>
      </c>
      <c r="M58" s="35">
        <v>0</v>
      </c>
      <c r="N58" s="38">
        <f t="shared" si="5"/>
        <v>14326.04608390373</v>
      </c>
      <c r="O58" s="33"/>
      <c r="Q58" s="27">
        <f t="shared" si="1"/>
        <v>0</v>
      </c>
      <c r="R58" s="27">
        <f t="shared" si="2"/>
        <v>0</v>
      </c>
    </row>
    <row r="59" spans="1:18" x14ac:dyDescent="0.25">
      <c r="A59" s="9" t="s">
        <v>108</v>
      </c>
      <c r="B59" s="10" t="s">
        <v>109</v>
      </c>
      <c r="C59" s="35">
        <v>11461.444526828129</v>
      </c>
      <c r="D59" s="36">
        <v>0</v>
      </c>
      <c r="E59" s="37">
        <v>11223.624337628129</v>
      </c>
      <c r="F59" s="36">
        <v>237.82018919999999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1980.5929999064247</v>
      </c>
      <c r="M59" s="35">
        <v>0</v>
      </c>
      <c r="N59" s="38">
        <f t="shared" si="5"/>
        <v>13442.037526734553</v>
      </c>
      <c r="O59" s="33"/>
      <c r="Q59" s="27">
        <f t="shared" si="1"/>
        <v>-2.5579538487363607E-13</v>
      </c>
      <c r="R59" s="27">
        <f t="shared" si="2"/>
        <v>0</v>
      </c>
    </row>
    <row r="60" spans="1:18" x14ac:dyDescent="0.25">
      <c r="A60" s="9" t="s">
        <v>110</v>
      </c>
      <c r="B60" s="10" t="s">
        <v>111</v>
      </c>
      <c r="C60" s="35">
        <v>1180.7270741398943</v>
      </c>
      <c r="D60" s="36">
        <v>0</v>
      </c>
      <c r="E60" s="37">
        <v>254.0554941469764</v>
      </c>
      <c r="F60" s="36">
        <v>926.67157999291783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312.48274601333793</v>
      </c>
      <c r="M60" s="35">
        <v>0</v>
      </c>
      <c r="N60" s="38">
        <f t="shared" si="5"/>
        <v>1493.2098201532322</v>
      </c>
      <c r="O60" s="33"/>
      <c r="Q60" s="27">
        <f t="shared" si="1"/>
        <v>0</v>
      </c>
      <c r="R60" s="27">
        <f t="shared" si="2"/>
        <v>0</v>
      </c>
    </row>
    <row r="61" spans="1:18" x14ac:dyDescent="0.25">
      <c r="A61" s="9" t="s">
        <v>112</v>
      </c>
      <c r="B61" s="34" t="s">
        <v>113</v>
      </c>
      <c r="C61" s="35">
        <v>625.97681903182865</v>
      </c>
      <c r="D61" s="36">
        <v>0</v>
      </c>
      <c r="E61" s="37">
        <v>625.97681903182865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522.35625338541342</v>
      </c>
      <c r="M61" s="35">
        <v>0</v>
      </c>
      <c r="N61" s="38">
        <f t="shared" si="5"/>
        <v>1148.333072417242</v>
      </c>
      <c r="O61" s="33"/>
      <c r="Q61" s="27">
        <f t="shared" si="1"/>
        <v>0</v>
      </c>
      <c r="R61" s="27">
        <f t="shared" si="2"/>
        <v>0</v>
      </c>
    </row>
    <row r="62" spans="1:18" ht="45" x14ac:dyDescent="0.25">
      <c r="A62" s="9" t="s">
        <v>114</v>
      </c>
      <c r="B62" s="34" t="s">
        <v>115</v>
      </c>
      <c r="C62" s="35">
        <v>18697.544481687397</v>
      </c>
      <c r="D62" s="36">
        <v>0</v>
      </c>
      <c r="E62" s="37">
        <v>16542.172286685691</v>
      </c>
      <c r="F62" s="36">
        <v>2155.3721950017089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704.20454184147218</v>
      </c>
      <c r="M62" s="35">
        <v>0</v>
      </c>
      <c r="N62" s="38">
        <f t="shared" si="5"/>
        <v>19401.749023528868</v>
      </c>
      <c r="O62" s="33"/>
      <c r="Q62" s="27">
        <f t="shared" si="1"/>
        <v>0</v>
      </c>
      <c r="R62" s="27">
        <f t="shared" si="2"/>
        <v>0</v>
      </c>
    </row>
    <row r="63" spans="1:18" x14ac:dyDescent="0.25">
      <c r="A63" s="9" t="s">
        <v>116</v>
      </c>
      <c r="B63" s="10" t="s">
        <v>117</v>
      </c>
      <c r="C63" s="35">
        <v>34866.138134773151</v>
      </c>
      <c r="D63" s="36">
        <v>0</v>
      </c>
      <c r="E63" s="37">
        <v>17949.068550882341</v>
      </c>
      <c r="F63" s="36">
        <v>16917.06958389081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5"/>
        <v>34866.138134773151</v>
      </c>
      <c r="O63" s="33"/>
      <c r="Q63" s="27">
        <f t="shared" si="1"/>
        <v>0</v>
      </c>
      <c r="R63" s="27">
        <f t="shared" si="2"/>
        <v>0</v>
      </c>
    </row>
    <row r="64" spans="1:18" ht="30" x14ac:dyDescent="0.25">
      <c r="A64" s="9" t="s">
        <v>118</v>
      </c>
      <c r="B64" s="10" t="s">
        <v>119</v>
      </c>
      <c r="C64" s="35">
        <v>24526.77211482287</v>
      </c>
      <c r="D64" s="36">
        <v>3.4889399999999999</v>
      </c>
      <c r="E64" s="37">
        <v>21831.442350043741</v>
      </c>
      <c r="F64" s="36">
        <v>2691.8408247791308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10522.398075849886</v>
      </c>
      <c r="M64" s="35">
        <v>0</v>
      </c>
      <c r="N64" s="38">
        <f t="shared" si="5"/>
        <v>35049.170190672754</v>
      </c>
      <c r="O64" s="33"/>
      <c r="Q64" s="27">
        <f t="shared" si="1"/>
        <v>0</v>
      </c>
      <c r="R64" s="27">
        <f t="shared" si="2"/>
        <v>0</v>
      </c>
    </row>
    <row r="65" spans="1:18" ht="30" x14ac:dyDescent="0.25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5"/>
        <v>0</v>
      </c>
      <c r="O65" s="33"/>
      <c r="Q65" s="27">
        <f t="shared" si="1"/>
        <v>0</v>
      </c>
      <c r="R65" s="27">
        <f t="shared" si="2"/>
        <v>0</v>
      </c>
    </row>
    <row r="66" spans="1:18" ht="45" x14ac:dyDescent="0.25">
      <c r="A66" s="9" t="s">
        <v>304</v>
      </c>
      <c r="B66" s="10" t="s">
        <v>281</v>
      </c>
      <c r="C66" s="35">
        <v>27628.08694928218</v>
      </c>
      <c r="D66" s="36">
        <v>0</v>
      </c>
      <c r="E66" s="37">
        <v>16089.793397193778</v>
      </c>
      <c r="F66" s="36">
        <v>11538.293552088404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5"/>
        <v>27628.08694928218</v>
      </c>
      <c r="O66" s="33"/>
      <c r="Q66" s="27">
        <f t="shared" si="1"/>
        <v>0</v>
      </c>
      <c r="R66" s="27">
        <f t="shared" si="2"/>
        <v>0</v>
      </c>
    </row>
    <row r="67" spans="1:18" ht="30" x14ac:dyDescent="0.25">
      <c r="A67" s="9" t="s">
        <v>353</v>
      </c>
      <c r="B67" s="10" t="s">
        <v>354</v>
      </c>
      <c r="C67" s="35">
        <v>54439.573244309046</v>
      </c>
      <c r="D67" s="36">
        <v>0</v>
      </c>
      <c r="E67" s="37">
        <v>26484.733770977571</v>
      </c>
      <c r="F67" s="36">
        <v>27954.839473331474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4"/>
        <v>54439.573244309046</v>
      </c>
      <c r="O67" s="33"/>
      <c r="Q67" s="27">
        <f t="shared" si="1"/>
        <v>0</v>
      </c>
      <c r="R67" s="27">
        <f t="shared" si="2"/>
        <v>0</v>
      </c>
    </row>
    <row r="68" spans="1:18" ht="30" x14ac:dyDescent="0.25">
      <c r="A68" s="9" t="s">
        <v>120</v>
      </c>
      <c r="B68" s="10" t="s">
        <v>122</v>
      </c>
      <c r="C68" s="35">
        <v>19042.664779301027</v>
      </c>
      <c r="D68" s="36">
        <v>0</v>
      </c>
      <c r="E68" s="37">
        <v>15933.053536571228</v>
      </c>
      <c r="F68" s="36">
        <v>3109.6112427298003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ref="N68:N80" si="6">+C68+G68+K68+L68+M68</f>
        <v>19042.664779301027</v>
      </c>
      <c r="O68" s="33"/>
      <c r="Q68" s="27">
        <f t="shared" si="1"/>
        <v>0</v>
      </c>
      <c r="R68" s="27">
        <f t="shared" si="2"/>
        <v>0</v>
      </c>
    </row>
    <row r="69" spans="1:18" ht="30" x14ac:dyDescent="0.25">
      <c r="A69" s="9" t="s">
        <v>121</v>
      </c>
      <c r="B69" s="10" t="s">
        <v>124</v>
      </c>
      <c r="C69" s="35">
        <v>23565.634219467505</v>
      </c>
      <c r="D69" s="36">
        <v>0</v>
      </c>
      <c r="E69" s="37">
        <v>19607.519345158806</v>
      </c>
      <c r="F69" s="36">
        <v>3958.1148743086997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6"/>
        <v>23565.634219467505</v>
      </c>
      <c r="O69" s="33"/>
      <c r="Q69" s="27">
        <f t="shared" si="1"/>
        <v>0</v>
      </c>
      <c r="R69" s="27">
        <f t="shared" si="2"/>
        <v>0</v>
      </c>
    </row>
    <row r="70" spans="1:18" ht="30" x14ac:dyDescent="0.25">
      <c r="A70" s="9" t="s">
        <v>123</v>
      </c>
      <c r="B70" s="10" t="s">
        <v>282</v>
      </c>
      <c r="C70" s="35">
        <v>1139.658130164142</v>
      </c>
      <c r="D70" s="36">
        <v>0</v>
      </c>
      <c r="E70" s="37">
        <v>918.90134626414203</v>
      </c>
      <c r="F70" s="36">
        <v>220.75678389999999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6"/>
        <v>1139.658130164142</v>
      </c>
      <c r="O70" s="33"/>
      <c r="Q70" s="27">
        <f t="shared" si="1"/>
        <v>0</v>
      </c>
      <c r="R70" s="27">
        <f t="shared" si="2"/>
        <v>0</v>
      </c>
    </row>
    <row r="71" spans="1:18" ht="30" x14ac:dyDescent="0.25">
      <c r="A71" s="9" t="s">
        <v>305</v>
      </c>
      <c r="B71" s="10" t="s">
        <v>126</v>
      </c>
      <c r="C71" s="35">
        <v>24323.031456235785</v>
      </c>
      <c r="D71" s="36">
        <v>0</v>
      </c>
      <c r="E71" s="37">
        <v>20028.614748533884</v>
      </c>
      <c r="F71" s="36">
        <v>4294.4167077019001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6"/>
        <v>24323.031456235785</v>
      </c>
      <c r="O71" s="33"/>
      <c r="Q71" s="27">
        <f t="shared" si="1"/>
        <v>0</v>
      </c>
      <c r="R71" s="27">
        <f t="shared" si="2"/>
        <v>0</v>
      </c>
    </row>
    <row r="72" spans="1:18" x14ac:dyDescent="0.25">
      <c r="A72" s="9" t="s">
        <v>125</v>
      </c>
      <c r="B72" s="10" t="s">
        <v>127</v>
      </c>
      <c r="C72" s="35">
        <v>28736.726496682193</v>
      </c>
      <c r="D72" s="36">
        <v>0</v>
      </c>
      <c r="E72" s="37">
        <v>4056.8120059721996</v>
      </c>
      <c r="F72" s="36">
        <v>24679.914490709994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6"/>
        <v>28736.726496682193</v>
      </c>
      <c r="O72" s="33"/>
      <c r="Q72" s="27">
        <f t="shared" si="1"/>
        <v>0</v>
      </c>
      <c r="R72" s="27">
        <f t="shared" si="2"/>
        <v>0</v>
      </c>
    </row>
    <row r="73" spans="1:18" x14ac:dyDescent="0.25">
      <c r="A73" s="9" t="s">
        <v>306</v>
      </c>
      <c r="B73" s="10" t="s">
        <v>129</v>
      </c>
      <c r="C73" s="35">
        <v>8341.5139142064691</v>
      </c>
      <c r="D73" s="36">
        <v>0</v>
      </c>
      <c r="E73" s="37">
        <v>217.48014169777136</v>
      </c>
      <c r="F73" s="36">
        <v>8124.0337725086974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6"/>
        <v>8341.5139142064691</v>
      </c>
      <c r="O73" s="33"/>
      <c r="Q73" s="27">
        <f t="shared" si="1"/>
        <v>0</v>
      </c>
      <c r="R73" s="27">
        <f t="shared" si="2"/>
        <v>0</v>
      </c>
    </row>
    <row r="74" spans="1:18" ht="45" x14ac:dyDescent="0.25">
      <c r="A74" s="9" t="s">
        <v>128</v>
      </c>
      <c r="B74" s="10" t="s">
        <v>131</v>
      </c>
      <c r="C74" s="35">
        <v>6704.9009286941591</v>
      </c>
      <c r="D74" s="36">
        <v>0</v>
      </c>
      <c r="E74" s="37">
        <v>6704.9009286941591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9.0792679543587731</v>
      </c>
      <c r="M74" s="35">
        <v>0</v>
      </c>
      <c r="N74" s="38">
        <f t="shared" si="6"/>
        <v>6713.9801966485174</v>
      </c>
      <c r="O74" s="33"/>
      <c r="Q74" s="27">
        <f t="shared" si="1"/>
        <v>0</v>
      </c>
      <c r="R74" s="27">
        <f t="shared" si="2"/>
        <v>0</v>
      </c>
    </row>
    <row r="75" spans="1:18" ht="30" x14ac:dyDescent="0.25">
      <c r="A75" s="9" t="s">
        <v>130</v>
      </c>
      <c r="B75" s="10" t="s">
        <v>133</v>
      </c>
      <c r="C75" s="35">
        <v>34913.04011043108</v>
      </c>
      <c r="D75" s="36">
        <v>0</v>
      </c>
      <c r="E75" s="37">
        <v>16140.690037331304</v>
      </c>
      <c r="F75" s="36">
        <v>18772.350073099773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6"/>
        <v>34913.04011043108</v>
      </c>
      <c r="O75" s="33"/>
      <c r="Q75" s="27">
        <f t="shared" si="1"/>
        <v>0</v>
      </c>
      <c r="R75" s="27">
        <f t="shared" si="2"/>
        <v>0</v>
      </c>
    </row>
    <row r="76" spans="1:18" x14ac:dyDescent="0.25">
      <c r="A76" s="9" t="s">
        <v>132</v>
      </c>
      <c r="B76" s="10" t="s">
        <v>135</v>
      </c>
      <c r="C76" s="35">
        <v>23311.044710156148</v>
      </c>
      <c r="D76" s="36">
        <v>0</v>
      </c>
      <c r="E76" s="37">
        <v>10203.862287697246</v>
      </c>
      <c r="F76" s="36">
        <v>13107.182422458902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6"/>
        <v>23311.044710156148</v>
      </c>
      <c r="O76" s="33"/>
      <c r="Q76" s="27">
        <f t="shared" ref="Q76:Q139" si="7">+C76-D76-E76-F76</f>
        <v>0</v>
      </c>
      <c r="R76" s="27">
        <f t="shared" ref="R76:R139" si="8">+G76-H76-I76-J76</f>
        <v>0</v>
      </c>
    </row>
    <row r="77" spans="1:18" ht="30" x14ac:dyDescent="0.25">
      <c r="A77" s="9" t="s">
        <v>134</v>
      </c>
      <c r="B77" s="10" t="s">
        <v>137</v>
      </c>
      <c r="C77" s="35">
        <v>35670.186993924166</v>
      </c>
      <c r="D77" s="36">
        <v>0</v>
      </c>
      <c r="E77" s="37">
        <v>20967.763510438312</v>
      </c>
      <c r="F77" s="36">
        <v>14702.423483485856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6558.3893167752794</v>
      </c>
      <c r="M77" s="35">
        <v>0</v>
      </c>
      <c r="N77" s="38">
        <f t="shared" si="6"/>
        <v>42228.576310699442</v>
      </c>
      <c r="O77" s="33"/>
      <c r="Q77" s="27">
        <f t="shared" si="7"/>
        <v>0</v>
      </c>
      <c r="R77" s="27">
        <f t="shared" si="8"/>
        <v>0</v>
      </c>
    </row>
    <row r="78" spans="1:18" ht="30" x14ac:dyDescent="0.25">
      <c r="A78" s="9" t="s">
        <v>136</v>
      </c>
      <c r="B78" s="10" t="s">
        <v>139</v>
      </c>
      <c r="C78" s="35">
        <v>5786.5139453837373</v>
      </c>
      <c r="D78" s="36">
        <v>0</v>
      </c>
      <c r="E78" s="37">
        <v>863.36107019774329</v>
      </c>
      <c r="F78" s="36">
        <v>4923.1528751859942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6"/>
        <v>5786.5139453837373</v>
      </c>
      <c r="O78" s="33"/>
      <c r="Q78" s="27">
        <f t="shared" si="7"/>
        <v>0</v>
      </c>
      <c r="R78" s="27">
        <f t="shared" si="8"/>
        <v>0</v>
      </c>
    </row>
    <row r="79" spans="1:18" x14ac:dyDescent="0.25">
      <c r="A79" s="9" t="s">
        <v>138</v>
      </c>
      <c r="B79" s="10" t="s">
        <v>141</v>
      </c>
      <c r="C79" s="35">
        <v>11035.665056831584</v>
      </c>
      <c r="D79" s="36">
        <v>0</v>
      </c>
      <c r="E79" s="37">
        <v>369.94990730158304</v>
      </c>
      <c r="F79" s="36">
        <v>10665.71514953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6"/>
        <v>11035.665056831584</v>
      </c>
      <c r="O79" s="33"/>
      <c r="Q79" s="27">
        <f t="shared" si="7"/>
        <v>0</v>
      </c>
      <c r="R79" s="27">
        <f t="shared" si="8"/>
        <v>0</v>
      </c>
    </row>
    <row r="80" spans="1:18" x14ac:dyDescent="0.25">
      <c r="A80" s="9" t="s">
        <v>140</v>
      </c>
      <c r="B80" s="10" t="s">
        <v>142</v>
      </c>
      <c r="C80" s="35">
        <v>60087.782460852781</v>
      </c>
      <c r="D80" s="36">
        <v>0</v>
      </c>
      <c r="E80" s="37">
        <v>11861.149726502787</v>
      </c>
      <c r="F80" s="36">
        <v>48226.632734349994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6"/>
        <v>60087.782460852781</v>
      </c>
      <c r="O80" s="33"/>
      <c r="Q80" s="27">
        <f t="shared" si="7"/>
        <v>0</v>
      </c>
      <c r="R80" s="27">
        <f t="shared" si="8"/>
        <v>0</v>
      </c>
    </row>
    <row r="81" spans="1:18" ht="45" x14ac:dyDescent="0.25">
      <c r="A81" s="9" t="s">
        <v>355</v>
      </c>
      <c r="B81" s="10" t="s">
        <v>356</v>
      </c>
      <c r="C81" s="35">
        <v>7546.706665561037</v>
      </c>
      <c r="D81" s="36">
        <v>0</v>
      </c>
      <c r="E81" s="37">
        <v>2674.0382983290465</v>
      </c>
      <c r="F81" s="36">
        <v>4872.6683672319896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:N82" si="9">+C81+G81+K81+L81+M81</f>
        <v>7546.706665561037</v>
      </c>
      <c r="O81" s="33"/>
      <c r="Q81" s="27">
        <f t="shared" si="7"/>
        <v>0</v>
      </c>
      <c r="R81" s="27">
        <f t="shared" si="8"/>
        <v>0</v>
      </c>
    </row>
    <row r="82" spans="1:18" x14ac:dyDescent="0.25">
      <c r="A82" s="9" t="s">
        <v>307</v>
      </c>
      <c r="B82" s="10" t="s">
        <v>144</v>
      </c>
      <c r="C82" s="35">
        <v>20094.355792828304</v>
      </c>
      <c r="D82" s="36">
        <v>0</v>
      </c>
      <c r="E82" s="37">
        <v>16714.227617313703</v>
      </c>
      <c r="F82" s="36">
        <v>3380.1281755145997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11390.807237875031</v>
      </c>
      <c r="M82" s="35">
        <v>0</v>
      </c>
      <c r="N82" s="38">
        <f t="shared" si="9"/>
        <v>31485.163030703334</v>
      </c>
      <c r="O82" s="33"/>
      <c r="Q82" s="27">
        <f t="shared" si="7"/>
        <v>0</v>
      </c>
      <c r="R82" s="27">
        <f t="shared" si="8"/>
        <v>0</v>
      </c>
    </row>
    <row r="83" spans="1:18" ht="30" x14ac:dyDescent="0.25">
      <c r="A83" s="9" t="s">
        <v>143</v>
      </c>
      <c r="B83" s="10" t="s">
        <v>146</v>
      </c>
      <c r="C83" s="35">
        <v>199853.93307717881</v>
      </c>
      <c r="D83" s="36">
        <v>0</v>
      </c>
      <c r="E83" s="37">
        <v>2120.238183665062</v>
      </c>
      <c r="F83" s="36">
        <v>197733.69489351375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ref="N83:N85" si="10">+C83+G83+K83+L83+M83</f>
        <v>199853.93307717881</v>
      </c>
      <c r="O83" s="33"/>
      <c r="Q83" s="27">
        <f t="shared" si="7"/>
        <v>0</v>
      </c>
      <c r="R83" s="27">
        <f t="shared" si="8"/>
        <v>0</v>
      </c>
    </row>
    <row r="84" spans="1:18" x14ac:dyDescent="0.25">
      <c r="A84" s="9" t="s">
        <v>145</v>
      </c>
      <c r="B84" s="10" t="s">
        <v>148</v>
      </c>
      <c r="C84" s="35">
        <v>16597.309141004989</v>
      </c>
      <c r="D84" s="36">
        <v>0</v>
      </c>
      <c r="E84" s="37">
        <v>12409.145557184991</v>
      </c>
      <c r="F84" s="36">
        <v>4188.16358382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21020.353451004681</v>
      </c>
      <c r="M84" s="35">
        <v>0</v>
      </c>
      <c r="N84" s="38">
        <f t="shared" si="10"/>
        <v>37617.66259200967</v>
      </c>
      <c r="O84" s="33"/>
      <c r="Q84" s="27">
        <f t="shared" si="7"/>
        <v>0</v>
      </c>
      <c r="R84" s="27">
        <f t="shared" si="8"/>
        <v>0</v>
      </c>
    </row>
    <row r="85" spans="1:18" x14ac:dyDescent="0.25">
      <c r="A85" s="9" t="s">
        <v>147</v>
      </c>
      <c r="B85" s="10" t="s">
        <v>150</v>
      </c>
      <c r="C85" s="35">
        <v>39626.690384278627</v>
      </c>
      <c r="D85" s="36">
        <v>0</v>
      </c>
      <c r="E85" s="37">
        <v>39261.834700268628</v>
      </c>
      <c r="F85" s="36">
        <v>364.85568401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612.6307872974885</v>
      </c>
      <c r="M85" s="35">
        <v>0</v>
      </c>
      <c r="N85" s="38">
        <f t="shared" si="10"/>
        <v>40239.321171576114</v>
      </c>
      <c r="O85" s="33"/>
      <c r="Q85" s="27">
        <f t="shared" si="7"/>
        <v>-9.0949470177292824E-13</v>
      </c>
      <c r="R85" s="27">
        <f t="shared" si="8"/>
        <v>0</v>
      </c>
    </row>
    <row r="86" spans="1:18" ht="30" x14ac:dyDescent="0.25">
      <c r="A86" s="9" t="s">
        <v>149</v>
      </c>
      <c r="B86" s="10" t="s">
        <v>152</v>
      </c>
      <c r="C86" s="35">
        <v>199405.81430919567</v>
      </c>
      <c r="D86" s="36">
        <v>167080.70608667855</v>
      </c>
      <c r="E86" s="37">
        <v>31203.700286237123</v>
      </c>
      <c r="F86" s="36">
        <v>1121.4079362800003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ref="N86:N89" si="11">+C86+G86+K86+L86+M86</f>
        <v>199405.81430919567</v>
      </c>
      <c r="O86" s="33"/>
      <c r="Q86" s="27">
        <f t="shared" si="7"/>
        <v>3.637978807091713E-12</v>
      </c>
      <c r="R86" s="27">
        <f t="shared" si="8"/>
        <v>0</v>
      </c>
    </row>
    <row r="87" spans="1:18" x14ac:dyDescent="0.25">
      <c r="A87" s="9" t="s">
        <v>151</v>
      </c>
      <c r="B87" s="10" t="s">
        <v>283</v>
      </c>
      <c r="C87" s="35">
        <v>47844.151769672593</v>
      </c>
      <c r="D87" s="36">
        <v>36353.008974087621</v>
      </c>
      <c r="E87" s="37">
        <v>11491.14279558497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1"/>
        <v>47844.151769672593</v>
      </c>
      <c r="O87" s="33"/>
      <c r="Q87" s="27">
        <f t="shared" si="7"/>
        <v>1.8189894035458565E-12</v>
      </c>
      <c r="R87" s="27">
        <f t="shared" si="8"/>
        <v>0</v>
      </c>
    </row>
    <row r="88" spans="1:18" x14ac:dyDescent="0.25">
      <c r="A88" s="9" t="s">
        <v>153</v>
      </c>
      <c r="B88" s="10" t="s">
        <v>284</v>
      </c>
      <c r="C88" s="35">
        <v>3448.6391310678546</v>
      </c>
      <c r="D88" s="36">
        <v>3198.2895718078548</v>
      </c>
      <c r="E88" s="37">
        <v>250.34955926000001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952.3478205432192</v>
      </c>
      <c r="M88" s="35">
        <v>0</v>
      </c>
      <c r="N88" s="38">
        <f t="shared" si="11"/>
        <v>4400.9869516110739</v>
      </c>
      <c r="O88" s="33"/>
      <c r="Q88" s="27">
        <f t="shared" si="7"/>
        <v>-2.5579538487363607E-13</v>
      </c>
      <c r="R88" s="27">
        <f t="shared" si="8"/>
        <v>0</v>
      </c>
    </row>
    <row r="89" spans="1:18" x14ac:dyDescent="0.25">
      <c r="A89" s="9" t="s">
        <v>154</v>
      </c>
      <c r="B89" s="10" t="s">
        <v>285</v>
      </c>
      <c r="C89" s="35">
        <v>12397.218072440954</v>
      </c>
      <c r="D89" s="36">
        <v>80.005846623247294</v>
      </c>
      <c r="E89" s="37">
        <v>12317.212225817706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1"/>
        <v>12397.218072440954</v>
      </c>
      <c r="O89" s="33"/>
      <c r="Q89" s="27">
        <f t="shared" si="7"/>
        <v>0</v>
      </c>
      <c r="R89" s="27">
        <f t="shared" si="8"/>
        <v>0</v>
      </c>
    </row>
    <row r="90" spans="1:18" x14ac:dyDescent="0.25">
      <c r="A90" s="9" t="s">
        <v>155</v>
      </c>
      <c r="B90" s="10" t="s">
        <v>286</v>
      </c>
      <c r="C90" s="35">
        <v>171986.68874262701</v>
      </c>
      <c r="D90" s="36">
        <v>0</v>
      </c>
      <c r="E90" s="37">
        <v>171986.68874262701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29665.586182294715</v>
      </c>
      <c r="M90" s="35">
        <v>0</v>
      </c>
      <c r="N90" s="38">
        <f t="shared" ref="N90:N95" si="12">+C90+G90+K90+L90+M90</f>
        <v>201652.27492492172</v>
      </c>
      <c r="O90" s="33"/>
      <c r="Q90" s="27">
        <f t="shared" si="7"/>
        <v>0</v>
      </c>
      <c r="R90" s="27">
        <f t="shared" si="8"/>
        <v>0</v>
      </c>
    </row>
    <row r="91" spans="1:18" x14ac:dyDescent="0.25">
      <c r="A91" s="9" t="s">
        <v>156</v>
      </c>
      <c r="B91" s="10" t="s">
        <v>287</v>
      </c>
      <c r="C91" s="35">
        <v>149844.81096868825</v>
      </c>
      <c r="D91" s="36">
        <v>0</v>
      </c>
      <c r="E91" s="37">
        <v>149844.81096868825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6615.2295729326843</v>
      </c>
      <c r="M91" s="35">
        <v>0</v>
      </c>
      <c r="N91" s="38">
        <f t="shared" si="12"/>
        <v>156460.04054162093</v>
      </c>
      <c r="O91" s="33"/>
      <c r="Q91" s="27">
        <f t="shared" si="7"/>
        <v>0</v>
      </c>
      <c r="R91" s="27">
        <f t="shared" si="8"/>
        <v>0</v>
      </c>
    </row>
    <row r="92" spans="1:18" x14ac:dyDescent="0.25">
      <c r="A92" s="9" t="s">
        <v>158</v>
      </c>
      <c r="B92" s="10" t="s">
        <v>157</v>
      </c>
      <c r="C92" s="35">
        <v>31512.161453971054</v>
      </c>
      <c r="D92" s="36">
        <v>0</v>
      </c>
      <c r="E92" s="37">
        <v>31512.161453971054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2"/>
        <v>31512.161453971054</v>
      </c>
      <c r="O92" s="33"/>
      <c r="Q92" s="27">
        <f t="shared" si="7"/>
        <v>0</v>
      </c>
      <c r="R92" s="27">
        <f t="shared" si="8"/>
        <v>0</v>
      </c>
    </row>
    <row r="93" spans="1:18" ht="30" x14ac:dyDescent="0.25">
      <c r="A93" s="9" t="s">
        <v>308</v>
      </c>
      <c r="B93" s="10" t="s">
        <v>159</v>
      </c>
      <c r="C93" s="35">
        <v>34543.20732228025</v>
      </c>
      <c r="D93" s="36">
        <v>0</v>
      </c>
      <c r="E93" s="37">
        <v>18535.794221319909</v>
      </c>
      <c r="F93" s="36">
        <v>16007.413100960346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2"/>
        <v>34543.20732228025</v>
      </c>
      <c r="O93" s="33"/>
      <c r="Q93" s="27">
        <f t="shared" si="7"/>
        <v>0</v>
      </c>
      <c r="R93" s="27">
        <f t="shared" si="8"/>
        <v>0</v>
      </c>
    </row>
    <row r="94" spans="1:18" x14ac:dyDescent="0.25">
      <c r="A94" s="9" t="s">
        <v>161</v>
      </c>
      <c r="B94" s="10" t="s">
        <v>160</v>
      </c>
      <c r="C94" s="35">
        <v>161948.60828662492</v>
      </c>
      <c r="D94" s="36">
        <v>0</v>
      </c>
      <c r="E94" s="37">
        <v>153031.08175077412</v>
      </c>
      <c r="F94" s="36">
        <v>8917.5265358508004</v>
      </c>
      <c r="G94" s="35">
        <v>0</v>
      </c>
      <c r="H94" s="36">
        <v>0</v>
      </c>
      <c r="I94" s="37">
        <v>0</v>
      </c>
      <c r="J94" s="36">
        <v>0</v>
      </c>
      <c r="K94" s="35">
        <v>2883.5859992900005</v>
      </c>
      <c r="L94" s="35">
        <v>28042.212406959927</v>
      </c>
      <c r="M94" s="35">
        <v>0</v>
      </c>
      <c r="N94" s="38">
        <f t="shared" si="12"/>
        <v>192874.40669287485</v>
      </c>
      <c r="O94" s="33"/>
      <c r="Q94" s="27">
        <f t="shared" si="7"/>
        <v>0</v>
      </c>
      <c r="R94" s="27">
        <f t="shared" si="8"/>
        <v>0</v>
      </c>
    </row>
    <row r="95" spans="1:18" x14ac:dyDescent="0.25">
      <c r="A95" s="9" t="s">
        <v>163</v>
      </c>
      <c r="B95" s="10" t="s">
        <v>162</v>
      </c>
      <c r="C95" s="35">
        <v>976515.94905469543</v>
      </c>
      <c r="D95" s="36">
        <v>34376.56812506917</v>
      </c>
      <c r="E95" s="37">
        <v>614939.81629028532</v>
      </c>
      <c r="F95" s="36">
        <v>327199.56463934091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188718.3907909744</v>
      </c>
      <c r="M95" s="35">
        <v>0</v>
      </c>
      <c r="N95" s="38">
        <f t="shared" si="12"/>
        <v>1165234.3398456699</v>
      </c>
      <c r="O95" s="33"/>
      <c r="Q95" s="27">
        <f t="shared" si="7"/>
        <v>0</v>
      </c>
      <c r="R95" s="27">
        <f t="shared" si="8"/>
        <v>0</v>
      </c>
    </row>
    <row r="96" spans="1:18" x14ac:dyDescent="0.25">
      <c r="A96" s="9" t="s">
        <v>165</v>
      </c>
      <c r="B96" s="10" t="s">
        <v>164</v>
      </c>
      <c r="C96" s="35">
        <v>50806.351775795498</v>
      </c>
      <c r="D96" s="36">
        <v>0</v>
      </c>
      <c r="E96" s="37">
        <v>50446.523643056869</v>
      </c>
      <c r="F96" s="36">
        <v>359.82813273862575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67107.000555873528</v>
      </c>
      <c r="M96" s="35">
        <v>0</v>
      </c>
      <c r="N96" s="38">
        <f t="shared" ref="N96:N97" si="13">+C96+G96+K96+L96+M96</f>
        <v>117913.35233166903</v>
      </c>
      <c r="O96" s="33"/>
      <c r="Q96" s="27">
        <f t="shared" si="7"/>
        <v>2.7284841053187847E-12</v>
      </c>
      <c r="R96" s="27">
        <f t="shared" si="8"/>
        <v>0</v>
      </c>
    </row>
    <row r="97" spans="1:18" x14ac:dyDescent="0.25">
      <c r="A97" s="9" t="s">
        <v>168</v>
      </c>
      <c r="B97" s="10" t="s">
        <v>167</v>
      </c>
      <c r="C97" s="35">
        <v>29537.801089418739</v>
      </c>
      <c r="D97" s="36">
        <v>0</v>
      </c>
      <c r="E97" s="37">
        <v>29537.801089418739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5086.539302188452</v>
      </c>
      <c r="M97" s="35">
        <v>0</v>
      </c>
      <c r="N97" s="38">
        <f t="shared" si="13"/>
        <v>34624.340391607191</v>
      </c>
      <c r="O97" s="33"/>
      <c r="Q97" s="27">
        <f t="shared" si="7"/>
        <v>0</v>
      </c>
      <c r="R97" s="27">
        <f t="shared" si="8"/>
        <v>0</v>
      </c>
    </row>
    <row r="98" spans="1:18" x14ac:dyDescent="0.25">
      <c r="A98" s="9" t="s">
        <v>170</v>
      </c>
      <c r="B98" s="10" t="s">
        <v>169</v>
      </c>
      <c r="C98" s="35">
        <v>72.719650000000001</v>
      </c>
      <c r="D98" s="36">
        <v>0</v>
      </c>
      <c r="E98" s="37">
        <v>72.719650000000001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17169.474791114062</v>
      </c>
      <c r="M98" s="35">
        <v>0</v>
      </c>
      <c r="N98" s="38">
        <f t="shared" ref="N98:N143" si="14">+C98+G98+K98+L98+M98</f>
        <v>17242.194441114061</v>
      </c>
      <c r="O98" s="33"/>
      <c r="Q98" s="27">
        <f t="shared" si="7"/>
        <v>0</v>
      </c>
      <c r="R98" s="27">
        <f t="shared" si="8"/>
        <v>0</v>
      </c>
    </row>
    <row r="99" spans="1:18" x14ac:dyDescent="0.25">
      <c r="A99" s="9" t="s">
        <v>171</v>
      </c>
      <c r="B99" s="10" t="s">
        <v>288</v>
      </c>
      <c r="C99" s="35">
        <v>69245.196627909696</v>
      </c>
      <c r="D99" s="36">
        <v>0</v>
      </c>
      <c r="E99" s="37">
        <v>62536.508811794796</v>
      </c>
      <c r="F99" s="36">
        <v>6708.6878161148998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22978.874556393574</v>
      </c>
      <c r="M99" s="35">
        <v>0</v>
      </c>
      <c r="N99" s="38">
        <f t="shared" si="14"/>
        <v>92224.071184303262</v>
      </c>
      <c r="O99" s="33"/>
      <c r="Q99" s="27">
        <f t="shared" si="7"/>
        <v>0</v>
      </c>
      <c r="R99" s="27">
        <f t="shared" si="8"/>
        <v>0</v>
      </c>
    </row>
    <row r="100" spans="1:18" x14ac:dyDescent="0.25">
      <c r="A100" s="9" t="s">
        <v>173</v>
      </c>
      <c r="B100" s="10" t="s">
        <v>289</v>
      </c>
      <c r="C100" s="35">
        <v>10821.734411535359</v>
      </c>
      <c r="D100" s="36">
        <v>0</v>
      </c>
      <c r="E100" s="37">
        <v>9000.732593295359</v>
      </c>
      <c r="F100" s="36">
        <v>1821.0018182399999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532.47904953519378</v>
      </c>
      <c r="M100" s="35">
        <v>0</v>
      </c>
      <c r="N100" s="38">
        <f t="shared" si="14"/>
        <v>11354.213461070553</v>
      </c>
      <c r="O100" s="33"/>
      <c r="Q100" s="27">
        <f t="shared" si="7"/>
        <v>0</v>
      </c>
      <c r="R100" s="27">
        <f t="shared" si="8"/>
        <v>0</v>
      </c>
    </row>
    <row r="101" spans="1:18" x14ac:dyDescent="0.25">
      <c r="A101" s="9" t="s">
        <v>174</v>
      </c>
      <c r="B101" s="10" t="s">
        <v>172</v>
      </c>
      <c r="C101" s="35">
        <v>17520.068127946102</v>
      </c>
      <c r="D101" s="36">
        <v>0</v>
      </c>
      <c r="E101" s="37">
        <v>13173.146155584102</v>
      </c>
      <c r="F101" s="36">
        <v>4346.9219723619999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4"/>
        <v>17520.068127946102</v>
      </c>
      <c r="O101" s="33"/>
      <c r="Q101" s="27">
        <f t="shared" si="7"/>
        <v>0</v>
      </c>
      <c r="R101" s="27">
        <f t="shared" si="8"/>
        <v>0</v>
      </c>
    </row>
    <row r="102" spans="1:18" x14ac:dyDescent="0.25">
      <c r="A102" s="9" t="s">
        <v>175</v>
      </c>
      <c r="B102" s="10" t="s">
        <v>290</v>
      </c>
      <c r="C102" s="35">
        <v>127466.81658068657</v>
      </c>
      <c r="D102" s="36">
        <v>31087.823291846911</v>
      </c>
      <c r="E102" s="37">
        <v>57132.143754231227</v>
      </c>
      <c r="F102" s="36">
        <v>39246.849534608438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582.67601067075509</v>
      </c>
      <c r="M102" s="35">
        <v>0</v>
      </c>
      <c r="N102" s="38">
        <f t="shared" si="14"/>
        <v>128049.49259135732</v>
      </c>
      <c r="O102" s="33"/>
      <c r="Q102" s="27">
        <f t="shared" si="7"/>
        <v>0</v>
      </c>
      <c r="R102" s="27">
        <f t="shared" si="8"/>
        <v>0</v>
      </c>
    </row>
    <row r="103" spans="1:18" x14ac:dyDescent="0.25">
      <c r="A103" s="9" t="s">
        <v>177</v>
      </c>
      <c r="B103" s="10" t="s">
        <v>176</v>
      </c>
      <c r="C103" s="35">
        <v>41107.47098223061</v>
      </c>
      <c r="D103" s="36">
        <v>12301.642757</v>
      </c>
      <c r="E103" s="37">
        <v>19433.364263120609</v>
      </c>
      <c r="F103" s="36">
        <v>9372.4639621099996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4"/>
        <v>41107.47098223061</v>
      </c>
      <c r="O103" s="33"/>
      <c r="Q103" s="27">
        <f t="shared" si="7"/>
        <v>0</v>
      </c>
      <c r="R103" s="27">
        <f t="shared" si="8"/>
        <v>0</v>
      </c>
    </row>
    <row r="104" spans="1:18" x14ac:dyDescent="0.25">
      <c r="A104" s="9" t="s">
        <v>179</v>
      </c>
      <c r="B104" s="10" t="s">
        <v>178</v>
      </c>
      <c r="C104" s="35">
        <v>182048.59234632386</v>
      </c>
      <c r="D104" s="36">
        <v>0</v>
      </c>
      <c r="E104" s="37">
        <v>105634.62493487749</v>
      </c>
      <c r="F104" s="36">
        <v>76413.9674114464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3074.250656251003</v>
      </c>
      <c r="M104" s="35">
        <v>0</v>
      </c>
      <c r="N104" s="38">
        <f t="shared" si="14"/>
        <v>185122.84300257487</v>
      </c>
      <c r="O104" s="33"/>
      <c r="Q104" s="27">
        <f t="shared" si="7"/>
        <v>0</v>
      </c>
      <c r="R104" s="27">
        <f t="shared" si="8"/>
        <v>0</v>
      </c>
    </row>
    <row r="105" spans="1:18" x14ac:dyDescent="0.25">
      <c r="A105" s="9" t="s">
        <v>181</v>
      </c>
      <c r="B105" s="10" t="s">
        <v>180</v>
      </c>
      <c r="C105" s="35">
        <v>198169.31957663363</v>
      </c>
      <c r="D105" s="36">
        <v>0</v>
      </c>
      <c r="E105" s="37">
        <v>166048.86180732524</v>
      </c>
      <c r="F105" s="36">
        <v>32120.457769308399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37508.344980247355</v>
      </c>
      <c r="M105" s="35">
        <v>0</v>
      </c>
      <c r="N105" s="38">
        <f t="shared" si="14"/>
        <v>235677.66455688098</v>
      </c>
      <c r="O105" s="33"/>
      <c r="Q105" s="27">
        <f t="shared" si="7"/>
        <v>0</v>
      </c>
      <c r="R105" s="27">
        <f t="shared" si="8"/>
        <v>0</v>
      </c>
    </row>
    <row r="106" spans="1:18" ht="45" x14ac:dyDescent="0.25">
      <c r="A106" s="9" t="s">
        <v>183</v>
      </c>
      <c r="B106" s="10" t="s">
        <v>182</v>
      </c>
      <c r="C106" s="35">
        <v>40727.560185404283</v>
      </c>
      <c r="D106" s="36">
        <v>0</v>
      </c>
      <c r="E106" s="37">
        <v>27056.267914995842</v>
      </c>
      <c r="F106" s="36">
        <v>13671.292270408438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14"/>
        <v>40727.560185404283</v>
      </c>
      <c r="O106" s="33"/>
      <c r="Q106" s="27">
        <f t="shared" si="7"/>
        <v>0</v>
      </c>
      <c r="R106" s="27">
        <f t="shared" si="8"/>
        <v>0</v>
      </c>
    </row>
    <row r="107" spans="1:18" x14ac:dyDescent="0.25">
      <c r="A107" s="9" t="s">
        <v>185</v>
      </c>
      <c r="B107" s="10" t="s">
        <v>184</v>
      </c>
      <c r="C107" s="35">
        <v>165636.23053078385</v>
      </c>
      <c r="D107" s="36">
        <v>114815.58024118088</v>
      </c>
      <c r="E107" s="37">
        <v>22418.486549172201</v>
      </c>
      <c r="F107" s="36">
        <v>28402.163740430769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4"/>
        <v>165636.23053078385</v>
      </c>
      <c r="O107" s="33"/>
      <c r="Q107" s="27">
        <f t="shared" si="7"/>
        <v>0</v>
      </c>
      <c r="R107" s="27">
        <f t="shared" si="8"/>
        <v>0</v>
      </c>
    </row>
    <row r="108" spans="1:18" ht="30" x14ac:dyDescent="0.25">
      <c r="A108" s="9" t="s">
        <v>187</v>
      </c>
      <c r="B108" s="10" t="s">
        <v>186</v>
      </c>
      <c r="C108" s="35">
        <v>424837.13063468138</v>
      </c>
      <c r="D108" s="36">
        <v>0</v>
      </c>
      <c r="E108" s="37">
        <v>162502.49489233963</v>
      </c>
      <c r="F108" s="36">
        <v>262334.63574234181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14319.877985143132</v>
      </c>
      <c r="M108" s="35">
        <v>0</v>
      </c>
      <c r="N108" s="38">
        <f t="shared" si="14"/>
        <v>439157.00861982454</v>
      </c>
      <c r="O108" s="33"/>
      <c r="Q108" s="27">
        <f t="shared" si="7"/>
        <v>0</v>
      </c>
      <c r="R108" s="27">
        <f t="shared" si="8"/>
        <v>0</v>
      </c>
    </row>
    <row r="109" spans="1:18" x14ac:dyDescent="0.25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28101.618890865266</v>
      </c>
      <c r="H109" s="36">
        <v>28101.618890865266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4"/>
        <v>28101.618890865266</v>
      </c>
      <c r="O109" s="33"/>
      <c r="Q109" s="27">
        <f t="shared" si="7"/>
        <v>0</v>
      </c>
      <c r="R109" s="27">
        <f t="shared" si="8"/>
        <v>0</v>
      </c>
    </row>
    <row r="110" spans="1:18" x14ac:dyDescent="0.25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492251.15961117798</v>
      </c>
      <c r="H110" s="36">
        <v>245904.72760827531</v>
      </c>
      <c r="I110" s="37">
        <v>122880.32187333319</v>
      </c>
      <c r="J110" s="36">
        <v>123466.1101295695</v>
      </c>
      <c r="K110" s="35">
        <v>0</v>
      </c>
      <c r="L110" s="35">
        <v>0</v>
      </c>
      <c r="M110" s="35">
        <v>0</v>
      </c>
      <c r="N110" s="38">
        <f t="shared" si="14"/>
        <v>492251.15961117798</v>
      </c>
      <c r="O110" s="33"/>
      <c r="Q110" s="27">
        <f t="shared" si="7"/>
        <v>0</v>
      </c>
      <c r="R110" s="27">
        <f t="shared" si="8"/>
        <v>0</v>
      </c>
    </row>
    <row r="111" spans="1:18" ht="30" x14ac:dyDescent="0.25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86180.85561003536</v>
      </c>
      <c r="H111" s="36">
        <v>3180.8183515000001</v>
      </c>
      <c r="I111" s="37">
        <v>16315.626639237536</v>
      </c>
      <c r="J111" s="36">
        <v>66684.410619297822</v>
      </c>
      <c r="K111" s="35">
        <v>0</v>
      </c>
      <c r="L111" s="35">
        <v>0</v>
      </c>
      <c r="M111" s="35">
        <v>791.08722646443869</v>
      </c>
      <c r="N111" s="38">
        <f t="shared" si="14"/>
        <v>86971.942836499802</v>
      </c>
      <c r="O111" s="33"/>
      <c r="Q111" s="27">
        <f t="shared" si="7"/>
        <v>0</v>
      </c>
      <c r="R111" s="27">
        <f t="shared" si="8"/>
        <v>0</v>
      </c>
    </row>
    <row r="112" spans="1:18" ht="45" x14ac:dyDescent="0.25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63198.795725189462</v>
      </c>
      <c r="H112" s="36">
        <v>51956.488676199988</v>
      </c>
      <c r="I112" s="37">
        <v>953.64183835585709</v>
      </c>
      <c r="J112" s="36">
        <v>10288.665210633613</v>
      </c>
      <c r="K112" s="35">
        <v>0</v>
      </c>
      <c r="L112" s="35">
        <v>0</v>
      </c>
      <c r="M112" s="35">
        <v>0</v>
      </c>
      <c r="N112" s="38">
        <f t="shared" si="14"/>
        <v>63198.795725189462</v>
      </c>
      <c r="O112" s="33"/>
      <c r="Q112" s="27">
        <f t="shared" si="7"/>
        <v>0</v>
      </c>
      <c r="R112" s="27">
        <f t="shared" si="8"/>
        <v>0</v>
      </c>
    </row>
    <row r="113" spans="1:18" ht="30" x14ac:dyDescent="0.25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60179.453680973922</v>
      </c>
      <c r="H113" s="36">
        <v>29219.98204327948</v>
      </c>
      <c r="I113" s="37">
        <v>18354.926062024817</v>
      </c>
      <c r="J113" s="36">
        <v>12604.545575669623</v>
      </c>
      <c r="K113" s="35">
        <v>0</v>
      </c>
      <c r="L113" s="35">
        <v>3558.6235214103144</v>
      </c>
      <c r="M113" s="35">
        <v>0</v>
      </c>
      <c r="N113" s="38">
        <f t="shared" si="14"/>
        <v>63738.077202384236</v>
      </c>
      <c r="O113" s="33"/>
      <c r="Q113" s="27">
        <f t="shared" si="7"/>
        <v>0</v>
      </c>
      <c r="R113" s="27">
        <f t="shared" si="8"/>
        <v>0</v>
      </c>
    </row>
    <row r="114" spans="1:18" ht="30" x14ac:dyDescent="0.25">
      <c r="A114" s="9" t="s">
        <v>310</v>
      </c>
      <c r="B114" s="10" t="s">
        <v>293</v>
      </c>
      <c r="C114" s="35">
        <v>97232.943794826948</v>
      </c>
      <c r="D114" s="36">
        <v>0</v>
      </c>
      <c r="E114" s="37">
        <v>90776.038087327732</v>
      </c>
      <c r="F114" s="36">
        <v>6456.905707499207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11272.30074599573</v>
      </c>
      <c r="M114" s="35">
        <v>0</v>
      </c>
      <c r="N114" s="38">
        <f t="shared" si="14"/>
        <v>108505.24454082268</v>
      </c>
      <c r="O114" s="33"/>
      <c r="Q114" s="27">
        <f t="shared" si="7"/>
        <v>9.0949470177292824E-12</v>
      </c>
      <c r="R114" s="27">
        <f t="shared" si="8"/>
        <v>0</v>
      </c>
    </row>
    <row r="115" spans="1:18" x14ac:dyDescent="0.25">
      <c r="A115" s="9" t="s">
        <v>197</v>
      </c>
      <c r="B115" s="10" t="s">
        <v>195</v>
      </c>
      <c r="C115" s="35">
        <v>27837.994138249578</v>
      </c>
      <c r="D115" s="36">
        <v>0</v>
      </c>
      <c r="E115" s="37">
        <v>25491.641266844559</v>
      </c>
      <c r="F115" s="36">
        <v>2346.3528714050199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14876.435977391713</v>
      </c>
      <c r="M115" s="35">
        <v>0</v>
      </c>
      <c r="N115" s="38">
        <f t="shared" si="14"/>
        <v>42714.430115641291</v>
      </c>
      <c r="O115" s="33"/>
      <c r="Q115" s="27">
        <f t="shared" si="7"/>
        <v>0</v>
      </c>
      <c r="R115" s="27">
        <f t="shared" si="8"/>
        <v>0</v>
      </c>
    </row>
    <row r="116" spans="1:18" ht="30" x14ac:dyDescent="0.25">
      <c r="A116" s="9" t="s">
        <v>198</v>
      </c>
      <c r="B116" s="10" t="s">
        <v>196</v>
      </c>
      <c r="C116" s="35">
        <v>50694.776910857203</v>
      </c>
      <c r="D116" s="36">
        <v>0</v>
      </c>
      <c r="E116" s="37">
        <v>47320.864717534845</v>
      </c>
      <c r="F116" s="36">
        <v>3373.9121933223578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8680.2545301101072</v>
      </c>
      <c r="M116" s="35">
        <v>0</v>
      </c>
      <c r="N116" s="38">
        <f t="shared" si="14"/>
        <v>59375.031440967308</v>
      </c>
      <c r="O116" s="33"/>
      <c r="Q116" s="27">
        <f t="shared" si="7"/>
        <v>0</v>
      </c>
      <c r="R116" s="27">
        <f t="shared" si="8"/>
        <v>0</v>
      </c>
    </row>
    <row r="117" spans="1:18" ht="30" x14ac:dyDescent="0.25">
      <c r="A117" s="9" t="s">
        <v>311</v>
      </c>
      <c r="B117" s="10" t="s">
        <v>294</v>
      </c>
      <c r="C117" s="35">
        <v>635070.74153118464</v>
      </c>
      <c r="D117" s="36">
        <v>0</v>
      </c>
      <c r="E117" s="37">
        <v>52253.932531564809</v>
      </c>
      <c r="F117" s="36">
        <v>582816.80899961991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346.81210950125211</v>
      </c>
      <c r="M117" s="35">
        <v>0</v>
      </c>
      <c r="N117" s="38">
        <f t="shared" si="14"/>
        <v>635417.55364068586</v>
      </c>
      <c r="O117" s="33"/>
      <c r="Q117" s="27">
        <f t="shared" si="7"/>
        <v>0</v>
      </c>
      <c r="R117" s="27">
        <f t="shared" si="8"/>
        <v>0</v>
      </c>
    </row>
    <row r="118" spans="1:18" ht="30" x14ac:dyDescent="0.25">
      <c r="A118" s="9" t="s">
        <v>201</v>
      </c>
      <c r="B118" s="10" t="s">
        <v>199</v>
      </c>
      <c r="C118" s="35">
        <v>84087.825012841771</v>
      </c>
      <c r="D118" s="36">
        <v>0</v>
      </c>
      <c r="E118" s="37">
        <v>71138.160578093506</v>
      </c>
      <c r="F118" s="36">
        <v>12949.66443474826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7661.2188253565928</v>
      </c>
      <c r="M118" s="35">
        <v>0</v>
      </c>
      <c r="N118" s="38">
        <f t="shared" si="14"/>
        <v>91749.043838198369</v>
      </c>
      <c r="O118" s="33"/>
      <c r="Q118" s="27">
        <f t="shared" si="7"/>
        <v>0</v>
      </c>
      <c r="R118" s="27">
        <f t="shared" si="8"/>
        <v>0</v>
      </c>
    </row>
    <row r="119" spans="1:18" x14ac:dyDescent="0.25">
      <c r="A119" s="9" t="s">
        <v>312</v>
      </c>
      <c r="B119" s="10" t="s">
        <v>200</v>
      </c>
      <c r="C119" s="35">
        <v>80755.374945420059</v>
      </c>
      <c r="D119" s="36">
        <v>0</v>
      </c>
      <c r="E119" s="37">
        <v>21121.769939911428</v>
      </c>
      <c r="F119" s="36">
        <v>59633.605005508623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14"/>
        <v>80755.374945420059</v>
      </c>
      <c r="O119" s="33"/>
      <c r="Q119" s="27">
        <f t="shared" si="7"/>
        <v>0</v>
      </c>
      <c r="R119" s="27">
        <f t="shared" si="8"/>
        <v>0</v>
      </c>
    </row>
    <row r="120" spans="1:18" x14ac:dyDescent="0.25">
      <c r="A120" s="9" t="s">
        <v>204</v>
      </c>
      <c r="B120" s="10" t="s">
        <v>202</v>
      </c>
      <c r="C120" s="35">
        <v>104723.05352701896</v>
      </c>
      <c r="D120" s="36">
        <v>0</v>
      </c>
      <c r="E120" s="37">
        <v>69713.45713288839</v>
      </c>
      <c r="F120" s="36">
        <v>35009.596394130567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11832.727719112321</v>
      </c>
      <c r="M120" s="35">
        <v>0</v>
      </c>
      <c r="N120" s="38">
        <f t="shared" si="14"/>
        <v>116555.78124613129</v>
      </c>
      <c r="O120" s="33"/>
      <c r="Q120" s="27">
        <f t="shared" si="7"/>
        <v>0</v>
      </c>
      <c r="R120" s="27">
        <f t="shared" si="8"/>
        <v>0</v>
      </c>
    </row>
    <row r="121" spans="1:18" x14ac:dyDescent="0.25">
      <c r="A121" s="9" t="s">
        <v>206</v>
      </c>
      <c r="B121" s="10" t="s">
        <v>203</v>
      </c>
      <c r="C121" s="35">
        <v>60319.569520227378</v>
      </c>
      <c r="D121" s="36">
        <v>0</v>
      </c>
      <c r="E121" s="37">
        <v>16014.827689784212</v>
      </c>
      <c r="F121" s="36">
        <v>44304.741830443163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11966.971312045835</v>
      </c>
      <c r="M121" s="35">
        <v>0</v>
      </c>
      <c r="N121" s="38">
        <f t="shared" si="14"/>
        <v>72286.540832273211</v>
      </c>
      <c r="O121" s="33"/>
      <c r="Q121" s="27">
        <f t="shared" si="7"/>
        <v>0</v>
      </c>
      <c r="R121" s="27">
        <f t="shared" si="8"/>
        <v>0</v>
      </c>
    </row>
    <row r="122" spans="1:18" x14ac:dyDescent="0.25">
      <c r="A122" s="9" t="s">
        <v>207</v>
      </c>
      <c r="B122" s="10" t="s">
        <v>205</v>
      </c>
      <c r="C122" s="35">
        <v>7358.0806845834441</v>
      </c>
      <c r="D122" s="36">
        <v>0</v>
      </c>
      <c r="E122" s="37">
        <v>7358.0806845834441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1826.9376140513234</v>
      </c>
      <c r="M122" s="35">
        <v>0</v>
      </c>
      <c r="N122" s="38">
        <f t="shared" si="14"/>
        <v>9185.0182986347681</v>
      </c>
      <c r="O122" s="33"/>
      <c r="Q122" s="27">
        <f t="shared" si="7"/>
        <v>0</v>
      </c>
      <c r="R122" s="27">
        <f t="shared" si="8"/>
        <v>0</v>
      </c>
    </row>
    <row r="123" spans="1:18" ht="30" x14ac:dyDescent="0.25">
      <c r="A123" s="9" t="s">
        <v>209</v>
      </c>
      <c r="B123" s="10" t="s">
        <v>295</v>
      </c>
      <c r="C123" s="35">
        <v>12845.496174647666</v>
      </c>
      <c r="D123" s="36">
        <v>0</v>
      </c>
      <c r="E123" s="37">
        <v>11611.627260807665</v>
      </c>
      <c r="F123" s="36">
        <v>1233.86891384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2623.5564404468005</v>
      </c>
      <c r="M123" s="35">
        <v>0</v>
      </c>
      <c r="N123" s="38">
        <f t="shared" si="14"/>
        <v>15469.052615094466</v>
      </c>
      <c r="O123" s="33"/>
      <c r="Q123" s="27">
        <f t="shared" si="7"/>
        <v>0</v>
      </c>
      <c r="R123" s="27">
        <f t="shared" si="8"/>
        <v>0</v>
      </c>
    </row>
    <row r="124" spans="1:18" ht="30" x14ac:dyDescent="0.25">
      <c r="A124" s="9" t="s">
        <v>211</v>
      </c>
      <c r="B124" s="10" t="s">
        <v>296</v>
      </c>
      <c r="C124" s="35">
        <v>3112.0804093089273</v>
      </c>
      <c r="D124" s="36">
        <v>0</v>
      </c>
      <c r="E124" s="37">
        <v>3112.0804093089273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718.61199184778309</v>
      </c>
      <c r="M124" s="35">
        <v>0</v>
      </c>
      <c r="N124" s="38">
        <f t="shared" si="14"/>
        <v>3830.6924011567103</v>
      </c>
      <c r="O124" s="33"/>
      <c r="Q124" s="27">
        <f t="shared" si="7"/>
        <v>0</v>
      </c>
      <c r="R124" s="27">
        <f t="shared" si="8"/>
        <v>0</v>
      </c>
    </row>
    <row r="125" spans="1:18" ht="30" x14ac:dyDescent="0.25">
      <c r="A125" s="9" t="s">
        <v>213</v>
      </c>
      <c r="B125" s="10" t="s">
        <v>297</v>
      </c>
      <c r="C125" s="35">
        <v>16314.517021590256</v>
      </c>
      <c r="D125" s="36">
        <v>713.03103966748768</v>
      </c>
      <c r="E125" s="37">
        <v>13348.528930242706</v>
      </c>
      <c r="F125" s="36">
        <v>2252.9570516800613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2668.4536848939083</v>
      </c>
      <c r="M125" s="35">
        <v>0</v>
      </c>
      <c r="N125" s="38">
        <f t="shared" si="14"/>
        <v>18982.970706484164</v>
      </c>
      <c r="O125" s="33"/>
      <c r="Q125" s="27">
        <f t="shared" si="7"/>
        <v>0</v>
      </c>
      <c r="R125" s="27">
        <f t="shared" si="8"/>
        <v>0</v>
      </c>
    </row>
    <row r="126" spans="1:18" ht="45" x14ac:dyDescent="0.25">
      <c r="A126" s="9" t="s">
        <v>215</v>
      </c>
      <c r="B126" s="10" t="s">
        <v>298</v>
      </c>
      <c r="C126" s="35">
        <v>70.603921716017965</v>
      </c>
      <c r="D126" s="36">
        <v>0</v>
      </c>
      <c r="E126" s="37">
        <v>70.603921716017965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4"/>
        <v>70.603921716017965</v>
      </c>
      <c r="O126" s="33"/>
      <c r="Q126" s="27">
        <f t="shared" si="7"/>
        <v>0</v>
      </c>
      <c r="R126" s="27">
        <f t="shared" si="8"/>
        <v>0</v>
      </c>
    </row>
    <row r="127" spans="1:18" x14ac:dyDescent="0.25">
      <c r="A127" s="9" t="s">
        <v>239</v>
      </c>
      <c r="B127" s="10" t="s">
        <v>208</v>
      </c>
      <c r="C127" s="35">
        <v>114510.7163617404</v>
      </c>
      <c r="D127" s="36">
        <v>0</v>
      </c>
      <c r="E127" s="37">
        <v>91994.546700993495</v>
      </c>
      <c r="F127" s="36">
        <v>22516.169660746902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4"/>
        <v>114510.7163617404</v>
      </c>
      <c r="O127" s="33"/>
      <c r="Q127" s="27">
        <f t="shared" si="7"/>
        <v>0</v>
      </c>
      <c r="R127" s="27">
        <f t="shared" si="8"/>
        <v>0</v>
      </c>
    </row>
    <row r="128" spans="1:18" ht="30" x14ac:dyDescent="0.25">
      <c r="A128" s="9" t="s">
        <v>241</v>
      </c>
      <c r="B128" s="10" t="s">
        <v>210</v>
      </c>
      <c r="C128" s="35">
        <v>40329.409464936987</v>
      </c>
      <c r="D128" s="36">
        <v>0</v>
      </c>
      <c r="E128" s="37">
        <v>30981.848474500781</v>
      </c>
      <c r="F128" s="36">
        <v>9347.5609904362045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954.4977455617834</v>
      </c>
      <c r="M128" s="35">
        <v>0</v>
      </c>
      <c r="N128" s="38">
        <f t="shared" si="14"/>
        <v>41283.907210498772</v>
      </c>
      <c r="O128" s="33"/>
      <c r="Q128" s="27">
        <f t="shared" si="7"/>
        <v>0</v>
      </c>
      <c r="R128" s="27">
        <f t="shared" si="8"/>
        <v>0</v>
      </c>
    </row>
    <row r="129" spans="1:18" x14ac:dyDescent="0.25">
      <c r="A129" s="9" t="s">
        <v>243</v>
      </c>
      <c r="B129" s="10" t="s">
        <v>212</v>
      </c>
      <c r="C129" s="35">
        <v>158822.54684264015</v>
      </c>
      <c r="D129" s="36">
        <v>0</v>
      </c>
      <c r="E129" s="37">
        <v>142117.16806886389</v>
      </c>
      <c r="F129" s="36">
        <v>16705.378773776276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688.01023183074767</v>
      </c>
      <c r="M129" s="35">
        <v>0</v>
      </c>
      <c r="N129" s="38">
        <f t="shared" si="14"/>
        <v>159510.55707447091</v>
      </c>
      <c r="O129" s="33"/>
      <c r="Q129" s="27">
        <f t="shared" si="7"/>
        <v>0</v>
      </c>
      <c r="R129" s="27">
        <f t="shared" si="8"/>
        <v>0</v>
      </c>
    </row>
    <row r="130" spans="1:18" x14ac:dyDescent="0.25">
      <c r="A130" s="9" t="s">
        <v>313</v>
      </c>
      <c r="B130" s="10" t="s">
        <v>214</v>
      </c>
      <c r="C130" s="35">
        <v>78715.902529901825</v>
      </c>
      <c r="D130" s="36">
        <v>0</v>
      </c>
      <c r="E130" s="37">
        <v>71787.913445321421</v>
      </c>
      <c r="F130" s="36">
        <v>6927.9890845804066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6047.5353055473279</v>
      </c>
      <c r="M130" s="35">
        <v>0</v>
      </c>
      <c r="N130" s="38">
        <f t="shared" si="14"/>
        <v>84763.437835449149</v>
      </c>
      <c r="O130" s="33"/>
      <c r="Q130" s="27">
        <f t="shared" si="7"/>
        <v>0</v>
      </c>
      <c r="R130" s="27">
        <f t="shared" si="8"/>
        <v>0</v>
      </c>
    </row>
    <row r="131" spans="1:18" ht="30" x14ac:dyDescent="0.25">
      <c r="A131" s="9" t="s">
        <v>314</v>
      </c>
      <c r="B131" s="10" t="s">
        <v>216</v>
      </c>
      <c r="C131" s="35">
        <v>302334.69113607734</v>
      </c>
      <c r="D131" s="36">
        <v>14344.872052650002</v>
      </c>
      <c r="E131" s="37">
        <v>129659.93512348026</v>
      </c>
      <c r="F131" s="36">
        <v>158329.88395994707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5789.2175360034071</v>
      </c>
      <c r="M131" s="35">
        <v>0</v>
      </c>
      <c r="N131" s="38">
        <f t="shared" si="14"/>
        <v>308123.90867208072</v>
      </c>
      <c r="O131" s="33"/>
      <c r="Q131" s="27">
        <f t="shared" si="7"/>
        <v>0</v>
      </c>
      <c r="R131" s="27">
        <f t="shared" si="8"/>
        <v>0</v>
      </c>
    </row>
    <row r="132" spans="1:18" x14ac:dyDescent="0.25">
      <c r="A132" s="9" t="s">
        <v>315</v>
      </c>
      <c r="B132" s="10" t="s">
        <v>217</v>
      </c>
      <c r="C132" s="35">
        <v>272565.64394100406</v>
      </c>
      <c r="D132" s="36">
        <v>0</v>
      </c>
      <c r="E132" s="37">
        <v>249419.44036306447</v>
      </c>
      <c r="F132" s="36">
        <v>23146.203577939599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149423.47312472737</v>
      </c>
      <c r="M132" s="35">
        <v>0</v>
      </c>
      <c r="N132" s="38">
        <f t="shared" si="14"/>
        <v>421989.11706573144</v>
      </c>
      <c r="O132" s="33"/>
      <c r="Q132" s="27">
        <f t="shared" si="7"/>
        <v>0</v>
      </c>
      <c r="R132" s="27">
        <f t="shared" si="8"/>
        <v>0</v>
      </c>
    </row>
    <row r="133" spans="1:18" ht="30" x14ac:dyDescent="0.25">
      <c r="A133" s="9" t="s">
        <v>316</v>
      </c>
      <c r="B133" s="10" t="s">
        <v>218</v>
      </c>
      <c r="C133" s="35">
        <v>188547.52239750762</v>
      </c>
      <c r="D133" s="36">
        <v>20123.957994778717</v>
      </c>
      <c r="E133" s="37">
        <v>160228.93892976808</v>
      </c>
      <c r="F133" s="36">
        <v>8194.6254729608299</v>
      </c>
      <c r="G133" s="35">
        <v>8473.4305758700011</v>
      </c>
      <c r="H133" s="36">
        <v>8473.4305758700011</v>
      </c>
      <c r="I133" s="37">
        <v>0</v>
      </c>
      <c r="J133" s="36">
        <v>0</v>
      </c>
      <c r="K133" s="35">
        <v>0</v>
      </c>
      <c r="L133" s="35">
        <v>40082.723932083609</v>
      </c>
      <c r="M133" s="35">
        <v>0</v>
      </c>
      <c r="N133" s="38">
        <f t="shared" si="14"/>
        <v>237103.67690546124</v>
      </c>
      <c r="O133" s="33"/>
      <c r="Q133" s="27">
        <f t="shared" si="7"/>
        <v>0</v>
      </c>
      <c r="R133" s="27">
        <f t="shared" si="8"/>
        <v>0</v>
      </c>
    </row>
    <row r="134" spans="1:18" x14ac:dyDescent="0.25">
      <c r="A134" s="9" t="s">
        <v>225</v>
      </c>
      <c r="B134" s="10" t="s">
        <v>299</v>
      </c>
      <c r="C134" s="35">
        <v>6439.9086837045006</v>
      </c>
      <c r="D134" s="36">
        <v>0</v>
      </c>
      <c r="E134" s="37">
        <v>6439.9086837045006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4241.398842582812</v>
      </c>
      <c r="M134" s="35">
        <v>0</v>
      </c>
      <c r="N134" s="38">
        <f t="shared" si="14"/>
        <v>10681.307526287314</v>
      </c>
      <c r="O134" s="33"/>
      <c r="Q134" s="27">
        <f t="shared" si="7"/>
        <v>0</v>
      </c>
      <c r="R134" s="27">
        <f t="shared" si="8"/>
        <v>0</v>
      </c>
    </row>
    <row r="135" spans="1:18" ht="30" x14ac:dyDescent="0.25">
      <c r="A135" s="9" t="s">
        <v>227</v>
      </c>
      <c r="B135" s="10" t="s">
        <v>300</v>
      </c>
      <c r="C135" s="35">
        <v>8282.3195856693274</v>
      </c>
      <c r="D135" s="36">
        <v>0</v>
      </c>
      <c r="E135" s="37">
        <v>8185.8061182722668</v>
      </c>
      <c r="F135" s="36">
        <v>96.513467397060452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58.32975527828318</v>
      </c>
      <c r="M135" s="35">
        <v>0</v>
      </c>
      <c r="N135" s="38">
        <f t="shared" si="14"/>
        <v>8340.6493409476097</v>
      </c>
      <c r="O135" s="33"/>
      <c r="Q135" s="27">
        <f t="shared" si="7"/>
        <v>1.4210854715202004E-13</v>
      </c>
      <c r="R135" s="27">
        <f t="shared" si="8"/>
        <v>0</v>
      </c>
    </row>
    <row r="136" spans="1:18" x14ac:dyDescent="0.25">
      <c r="A136" s="9" t="s">
        <v>234</v>
      </c>
      <c r="B136" s="10" t="s">
        <v>301</v>
      </c>
      <c r="C136" s="35">
        <v>22912.510794660571</v>
      </c>
      <c r="D136" s="36">
        <v>10027.753246804268</v>
      </c>
      <c r="E136" s="37">
        <v>10672.8282755855</v>
      </c>
      <c r="F136" s="36">
        <v>2211.9292722707996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2023.288002711698</v>
      </c>
      <c r="M136" s="35">
        <v>0</v>
      </c>
      <c r="N136" s="38">
        <f t="shared" si="14"/>
        <v>24935.79879737227</v>
      </c>
      <c r="O136" s="33"/>
      <c r="Q136" s="27">
        <f t="shared" si="7"/>
        <v>3.637978807091713E-12</v>
      </c>
      <c r="R136" s="27">
        <f t="shared" si="8"/>
        <v>0</v>
      </c>
    </row>
    <row r="137" spans="1:18" x14ac:dyDescent="0.25">
      <c r="A137" s="9" t="s">
        <v>317</v>
      </c>
      <c r="B137" s="10" t="s">
        <v>302</v>
      </c>
      <c r="C137" s="35">
        <v>58194.475707964644</v>
      </c>
      <c r="D137" s="36">
        <v>0</v>
      </c>
      <c r="E137" s="37">
        <v>52848.997232730646</v>
      </c>
      <c r="F137" s="36">
        <v>5345.4784752339938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10552.208069684166</v>
      </c>
      <c r="M137" s="35">
        <v>0</v>
      </c>
      <c r="N137" s="38">
        <f t="shared" si="14"/>
        <v>68746.68377764881</v>
      </c>
      <c r="O137" s="33"/>
      <c r="Q137" s="27">
        <f t="shared" si="7"/>
        <v>0</v>
      </c>
      <c r="R137" s="27">
        <f t="shared" si="8"/>
        <v>0</v>
      </c>
    </row>
    <row r="138" spans="1:18" x14ac:dyDescent="0.25">
      <c r="A138" s="9" t="s">
        <v>318</v>
      </c>
      <c r="B138" s="10" t="s">
        <v>220</v>
      </c>
      <c r="C138" s="35">
        <v>15251.56786084391</v>
      </c>
      <c r="D138" s="36">
        <v>0</v>
      </c>
      <c r="E138" s="37">
        <v>0</v>
      </c>
      <c r="F138" s="36">
        <v>0</v>
      </c>
      <c r="G138" s="35">
        <v>877.20452932859575</v>
      </c>
      <c r="H138" s="36">
        <v>0</v>
      </c>
      <c r="I138" s="37">
        <v>877.20452932859564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4"/>
        <v>16128.772390172506</v>
      </c>
      <c r="O138" s="33"/>
      <c r="Q138" s="27">
        <f t="shared" si="7"/>
        <v>15251.56786084391</v>
      </c>
      <c r="R138" s="27">
        <f t="shared" si="8"/>
        <v>1.1368683772161603E-13</v>
      </c>
    </row>
    <row r="139" spans="1:18" ht="30" x14ac:dyDescent="0.25">
      <c r="A139" s="9" t="s">
        <v>319</v>
      </c>
      <c r="B139" s="10" t="s">
        <v>222</v>
      </c>
      <c r="C139" s="35">
        <v>25891.079374773974</v>
      </c>
      <c r="D139" s="36">
        <v>0</v>
      </c>
      <c r="E139" s="82">
        <v>17413.761943653972</v>
      </c>
      <c r="F139" s="36">
        <v>8477.31743112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9931.4022028790041</v>
      </c>
      <c r="M139" s="35">
        <v>0</v>
      </c>
      <c r="N139" s="38">
        <f t="shared" si="14"/>
        <v>35822.481577652979</v>
      </c>
      <c r="O139" s="33"/>
      <c r="Q139" s="27">
        <f t="shared" si="7"/>
        <v>0</v>
      </c>
      <c r="R139" s="27">
        <f t="shared" si="8"/>
        <v>0</v>
      </c>
    </row>
    <row r="140" spans="1:18" ht="30" x14ac:dyDescent="0.25">
      <c r="A140" s="9" t="s">
        <v>320</v>
      </c>
      <c r="B140" s="10" t="s">
        <v>223</v>
      </c>
      <c r="C140" s="35">
        <v>3284.4616762025894</v>
      </c>
      <c r="D140" s="36">
        <v>0</v>
      </c>
      <c r="E140" s="82">
        <v>2835.9760210225895</v>
      </c>
      <c r="F140" s="36">
        <v>448.48565517999998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41.789572855166661</v>
      </c>
      <c r="M140" s="35">
        <v>0</v>
      </c>
      <c r="N140" s="38">
        <f t="shared" si="14"/>
        <v>3326.251249057756</v>
      </c>
      <c r="O140" s="33"/>
      <c r="Q140" s="27">
        <f t="shared" ref="Q140:Q169" si="15">+C140-D140-E140-F140</f>
        <v>0</v>
      </c>
      <c r="R140" s="27">
        <f t="shared" ref="R140:R169" si="16">+G140-H140-I140-J140</f>
        <v>0</v>
      </c>
    </row>
    <row r="141" spans="1:18" x14ac:dyDescent="0.25">
      <c r="A141" s="9" t="s">
        <v>321</v>
      </c>
      <c r="B141" s="10" t="s">
        <v>224</v>
      </c>
      <c r="C141" s="35">
        <v>11916.252977670098</v>
      </c>
      <c r="D141" s="36">
        <v>0</v>
      </c>
      <c r="E141" s="82">
        <v>11916.252977670098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12285.951735377526</v>
      </c>
      <c r="M141" s="35">
        <v>0</v>
      </c>
      <c r="N141" s="38">
        <f t="shared" si="14"/>
        <v>24202.204713047624</v>
      </c>
      <c r="O141" s="33"/>
      <c r="Q141" s="27">
        <f t="shared" si="15"/>
        <v>0</v>
      </c>
      <c r="R141" s="27">
        <f t="shared" si="16"/>
        <v>0</v>
      </c>
    </row>
    <row r="142" spans="1:18" x14ac:dyDescent="0.25">
      <c r="A142" s="9" t="s">
        <v>322</v>
      </c>
      <c r="B142" s="10" t="s">
        <v>226</v>
      </c>
      <c r="C142" s="35">
        <v>4491.8983671986953</v>
      </c>
      <c r="D142" s="36">
        <v>0</v>
      </c>
      <c r="E142" s="82">
        <v>4491.8983671986953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4"/>
        <v>4491.8983671986953</v>
      </c>
      <c r="O142" s="33"/>
      <c r="Q142" s="27">
        <f t="shared" si="15"/>
        <v>0</v>
      </c>
      <c r="R142" s="27">
        <f t="shared" si="16"/>
        <v>0</v>
      </c>
    </row>
    <row r="143" spans="1:18" ht="14.25" customHeight="1" x14ac:dyDescent="0.25">
      <c r="A143" s="9" t="s">
        <v>323</v>
      </c>
      <c r="B143" s="10" t="s">
        <v>228</v>
      </c>
      <c r="C143" s="35">
        <v>4030.7300920997395</v>
      </c>
      <c r="D143" s="36">
        <v>0</v>
      </c>
      <c r="E143" s="82">
        <v>4030.7300920997395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890.42049937494619</v>
      </c>
      <c r="M143" s="35">
        <v>0</v>
      </c>
      <c r="N143" s="38">
        <f t="shared" si="14"/>
        <v>4921.1505914746858</v>
      </c>
      <c r="O143" s="33"/>
      <c r="Q143" s="27">
        <f t="shared" si="15"/>
        <v>0</v>
      </c>
      <c r="R143" s="27">
        <f t="shared" si="16"/>
        <v>0</v>
      </c>
    </row>
    <row r="144" spans="1:18" x14ac:dyDescent="0.25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  <c r="Q144" s="27">
        <f t="shared" si="15"/>
        <v>0</v>
      </c>
      <c r="R144" s="27">
        <f t="shared" si="16"/>
        <v>0</v>
      </c>
    </row>
    <row r="145" spans="1:18" x14ac:dyDescent="0.25">
      <c r="A145" s="11"/>
      <c r="B145" s="12" t="s">
        <v>229</v>
      </c>
      <c r="C145" s="45">
        <f t="shared" ref="C145:M145" si="17">SUM(C11:C144)</f>
        <v>7329329.784910473</v>
      </c>
      <c r="D145" s="45">
        <f t="shared" si="17"/>
        <v>445318.97145214939</v>
      </c>
      <c r="E145" s="83">
        <f t="shared" si="17"/>
        <v>4221688.4990256159</v>
      </c>
      <c r="F145" s="45">
        <f t="shared" si="17"/>
        <v>2647070.7465718645</v>
      </c>
      <c r="G145" s="45">
        <f t="shared" si="17"/>
        <v>739262.51862344064</v>
      </c>
      <c r="H145" s="45">
        <f t="shared" si="17"/>
        <v>366837.06614599004</v>
      </c>
      <c r="I145" s="83">
        <f t="shared" si="17"/>
        <v>159381.72094227999</v>
      </c>
      <c r="J145" s="45">
        <f t="shared" si="17"/>
        <v>213043.73153517055</v>
      </c>
      <c r="K145" s="45">
        <f t="shared" si="17"/>
        <v>2883.5859992900005</v>
      </c>
      <c r="L145" s="45">
        <f t="shared" si="17"/>
        <v>985934.91546754155</v>
      </c>
      <c r="M145" s="45">
        <f t="shared" si="17"/>
        <v>791.08722646443869</v>
      </c>
      <c r="N145" s="45">
        <f t="shared" ref="N145" si="18">+C145+G145+K145+L145+M145</f>
        <v>9058201.8922272101</v>
      </c>
      <c r="O145" s="33">
        <v>9058201.892227212</v>
      </c>
      <c r="P145" s="106">
        <f>+N145-O145</f>
        <v>0</v>
      </c>
      <c r="Q145" s="27">
        <f t="shared" si="15"/>
        <v>15251.567860843148</v>
      </c>
      <c r="R145" s="27">
        <f t="shared" si="16"/>
        <v>0</v>
      </c>
    </row>
    <row r="146" spans="1:18" x14ac:dyDescent="0.25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Q146" s="27">
        <f t="shared" si="15"/>
        <v>0</v>
      </c>
      <c r="R146" s="27">
        <f t="shared" si="16"/>
        <v>0</v>
      </c>
    </row>
    <row r="147" spans="1:18" x14ac:dyDescent="0.25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1945.3248223644684</v>
      </c>
      <c r="M147" s="35">
        <v>0</v>
      </c>
      <c r="N147" s="38">
        <f t="shared" ref="N147:N153" si="19">+C147+G147+K147+L147+M147</f>
        <v>1945.3248223644684</v>
      </c>
      <c r="O147" s="33"/>
      <c r="Q147" s="27">
        <f t="shared" si="15"/>
        <v>0</v>
      </c>
      <c r="R147" s="27">
        <f t="shared" si="16"/>
        <v>0</v>
      </c>
    </row>
    <row r="148" spans="1:18" x14ac:dyDescent="0.25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220.52322467000002</v>
      </c>
      <c r="L148" s="35">
        <v>0</v>
      </c>
      <c r="M148" s="35">
        <v>0</v>
      </c>
      <c r="N148" s="38">
        <f t="shared" si="19"/>
        <v>220.52322467000002</v>
      </c>
      <c r="O148" s="33"/>
      <c r="Q148" s="27">
        <f t="shared" si="15"/>
        <v>0</v>
      </c>
      <c r="R148" s="27">
        <f t="shared" si="16"/>
        <v>0</v>
      </c>
    </row>
    <row r="149" spans="1:18" x14ac:dyDescent="0.25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27525.072372260005</v>
      </c>
      <c r="L149" s="35">
        <v>0</v>
      </c>
      <c r="M149" s="35">
        <v>0</v>
      </c>
      <c r="N149" s="38">
        <f t="shared" si="19"/>
        <v>27525.072372260005</v>
      </c>
      <c r="O149" s="33"/>
      <c r="Q149" s="27">
        <f t="shared" si="15"/>
        <v>0</v>
      </c>
      <c r="R149" s="27">
        <f t="shared" si="16"/>
        <v>0</v>
      </c>
    </row>
    <row r="150" spans="1:18" x14ac:dyDescent="0.25">
      <c r="A150" s="9" t="s">
        <v>324</v>
      </c>
      <c r="B150" s="16" t="s">
        <v>159</v>
      </c>
      <c r="C150" s="35">
        <v>35826.514750889117</v>
      </c>
      <c r="D150" s="40">
        <v>35826.514750889117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9988.2144917499991</v>
      </c>
      <c r="L150" s="35">
        <v>0</v>
      </c>
      <c r="M150" s="35">
        <v>0</v>
      </c>
      <c r="N150" s="38">
        <f t="shared" si="19"/>
        <v>45814.729242639114</v>
      </c>
      <c r="O150" s="33"/>
      <c r="Q150" s="27">
        <f t="shared" si="15"/>
        <v>0</v>
      </c>
      <c r="R150" s="27">
        <f t="shared" si="16"/>
        <v>0</v>
      </c>
    </row>
    <row r="151" spans="1:18" x14ac:dyDescent="0.25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9"/>
        <v>0</v>
      </c>
      <c r="O151" s="33"/>
      <c r="Q151" s="27">
        <f t="shared" si="15"/>
        <v>0</v>
      </c>
      <c r="R151" s="27">
        <f t="shared" si="16"/>
        <v>0</v>
      </c>
    </row>
    <row r="152" spans="1:18" x14ac:dyDescent="0.25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33937.642674433126</v>
      </c>
      <c r="L152" s="35">
        <v>0</v>
      </c>
      <c r="M152" s="35">
        <v>0</v>
      </c>
      <c r="N152" s="38">
        <f t="shared" si="19"/>
        <v>33937.642674433126</v>
      </c>
      <c r="O152" s="33"/>
      <c r="Q152" s="27">
        <f t="shared" si="15"/>
        <v>0</v>
      </c>
      <c r="R152" s="27">
        <f t="shared" si="16"/>
        <v>0</v>
      </c>
    </row>
    <row r="153" spans="1:18" ht="30" x14ac:dyDescent="0.25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447499.16854834836</v>
      </c>
      <c r="M153" s="35">
        <v>0</v>
      </c>
      <c r="N153" s="38">
        <f t="shared" si="19"/>
        <v>447499.16854834836</v>
      </c>
      <c r="O153" s="33"/>
      <c r="Q153" s="27">
        <f t="shared" si="15"/>
        <v>0</v>
      </c>
      <c r="R153" s="27">
        <f t="shared" si="16"/>
        <v>0</v>
      </c>
    </row>
    <row r="154" spans="1:18" x14ac:dyDescent="0.25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Q154" s="27">
        <f t="shared" si="15"/>
        <v>0</v>
      </c>
      <c r="R154" s="27">
        <f t="shared" si="16"/>
        <v>0</v>
      </c>
    </row>
    <row r="155" spans="1:18" x14ac:dyDescent="0.25">
      <c r="A155" s="11"/>
      <c r="B155" s="12" t="s">
        <v>236</v>
      </c>
      <c r="C155" s="46">
        <f>SUM(C147:C154)</f>
        <v>35826.514750889117</v>
      </c>
      <c r="D155" s="46">
        <f t="shared" ref="D155:K155" si="20">SUM(D147:D154)</f>
        <v>35826.514750889117</v>
      </c>
      <c r="E155" s="46">
        <f t="shared" si="20"/>
        <v>0</v>
      </c>
      <c r="F155" s="46">
        <f t="shared" ref="F155" si="21">SUM(F147:F154)</f>
        <v>0</v>
      </c>
      <c r="G155" s="46">
        <f t="shared" si="20"/>
        <v>0</v>
      </c>
      <c r="H155" s="46">
        <f t="shared" ref="H155:J155" si="22">SUM(H147:H154)</f>
        <v>0</v>
      </c>
      <c r="I155" s="46">
        <f t="shared" si="22"/>
        <v>0</v>
      </c>
      <c r="J155" s="46">
        <f t="shared" si="22"/>
        <v>0</v>
      </c>
      <c r="K155" s="46">
        <f t="shared" si="20"/>
        <v>71671.452763113135</v>
      </c>
      <c r="L155" s="46">
        <f>SUM(L147:L154)</f>
        <v>449444.49337071285</v>
      </c>
      <c r="M155" s="46">
        <f t="shared" ref="M155" si="23">SUM(M147:M154)</f>
        <v>0</v>
      </c>
      <c r="N155" s="46">
        <f>SUM(N147:N154)</f>
        <v>556942.46088471508</v>
      </c>
      <c r="O155" s="33"/>
      <c r="Q155" s="27">
        <f t="shared" si="15"/>
        <v>0</v>
      </c>
      <c r="R155" s="27">
        <f t="shared" si="16"/>
        <v>0</v>
      </c>
    </row>
    <row r="156" spans="1:18" ht="31.5" customHeight="1" x14ac:dyDescent="0.25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Q156" s="27">
        <f t="shared" si="15"/>
        <v>0</v>
      </c>
      <c r="R156" s="27">
        <f t="shared" si="16"/>
        <v>0</v>
      </c>
    </row>
    <row r="157" spans="1:18" x14ac:dyDescent="0.25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2053.8885645481396</v>
      </c>
      <c r="N157" s="38">
        <f t="shared" ref="N157:N166" si="24">+C157+G157+K157+L157+M157</f>
        <v>2053.8885645481396</v>
      </c>
      <c r="O157" s="33"/>
      <c r="Q157" s="27">
        <f t="shared" si="15"/>
        <v>0</v>
      </c>
      <c r="R157" s="27">
        <f t="shared" si="16"/>
        <v>0</v>
      </c>
    </row>
    <row r="158" spans="1:18" x14ac:dyDescent="0.25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24"/>
        <v>0</v>
      </c>
      <c r="O158" s="33"/>
      <c r="Q158" s="27">
        <f t="shared" si="15"/>
        <v>0</v>
      </c>
      <c r="R158" s="27">
        <f t="shared" si="16"/>
        <v>0</v>
      </c>
    </row>
    <row r="159" spans="1:18" x14ac:dyDescent="0.25">
      <c r="A159" s="9" t="s">
        <v>392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854.99680351999984</v>
      </c>
      <c r="L159" s="35">
        <v>0</v>
      </c>
      <c r="M159" s="35">
        <v>0</v>
      </c>
      <c r="N159" s="38">
        <f t="shared" si="24"/>
        <v>854.99680351999984</v>
      </c>
      <c r="O159" s="33"/>
      <c r="Q159" s="27">
        <f t="shared" si="15"/>
        <v>0</v>
      </c>
      <c r="R159" s="27">
        <f t="shared" si="16"/>
        <v>0</v>
      </c>
    </row>
    <row r="160" spans="1:18" x14ac:dyDescent="0.25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668.64697635333482</v>
      </c>
      <c r="N160" s="38">
        <f t="shared" si="24"/>
        <v>668.64697635333482</v>
      </c>
      <c r="O160" s="33"/>
      <c r="Q160" s="27">
        <f t="shared" si="15"/>
        <v>0</v>
      </c>
      <c r="R160" s="27">
        <f t="shared" si="16"/>
        <v>0</v>
      </c>
    </row>
    <row r="161" spans="1:18" ht="30" x14ac:dyDescent="0.25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610414.61083305732</v>
      </c>
      <c r="L161" s="35">
        <v>0</v>
      </c>
      <c r="M161" s="35">
        <v>0</v>
      </c>
      <c r="N161" s="38">
        <f t="shared" si="24"/>
        <v>610414.61083305732</v>
      </c>
      <c r="O161" s="33"/>
      <c r="Q161" s="27">
        <f t="shared" si="15"/>
        <v>0</v>
      </c>
      <c r="R161" s="27">
        <f t="shared" si="16"/>
        <v>0</v>
      </c>
    </row>
    <row r="162" spans="1:18" x14ac:dyDescent="0.25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579524.70096849999</v>
      </c>
      <c r="L162" s="35">
        <v>0</v>
      </c>
      <c r="M162" s="35">
        <v>0</v>
      </c>
      <c r="N162" s="38">
        <f t="shared" si="24"/>
        <v>579524.70096849999</v>
      </c>
      <c r="O162" s="33"/>
      <c r="Q162" s="27">
        <f t="shared" si="15"/>
        <v>0</v>
      </c>
      <c r="R162" s="27">
        <f t="shared" si="16"/>
        <v>0</v>
      </c>
    </row>
    <row r="163" spans="1:18" ht="30" x14ac:dyDescent="0.25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11403.411755263221</v>
      </c>
      <c r="L163" s="35">
        <v>0</v>
      </c>
      <c r="M163" s="35">
        <v>0</v>
      </c>
      <c r="N163" s="38">
        <f t="shared" si="24"/>
        <v>11403.411755263221</v>
      </c>
      <c r="O163" s="33"/>
      <c r="Q163" s="27">
        <f t="shared" si="15"/>
        <v>0</v>
      </c>
      <c r="R163" s="27">
        <f t="shared" si="16"/>
        <v>0</v>
      </c>
    </row>
    <row r="164" spans="1:18" x14ac:dyDescent="0.25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1485471.6590273187</v>
      </c>
      <c r="L164" s="35">
        <v>0</v>
      </c>
      <c r="M164" s="35">
        <v>5962.5323346982432</v>
      </c>
      <c r="N164" s="38">
        <f t="shared" si="24"/>
        <v>1491434.1913620168</v>
      </c>
      <c r="O164" s="33"/>
      <c r="Q164" s="27">
        <f t="shared" si="15"/>
        <v>0</v>
      </c>
      <c r="R164" s="27">
        <f t="shared" si="16"/>
        <v>0</v>
      </c>
    </row>
    <row r="165" spans="1:18" ht="30" x14ac:dyDescent="0.25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1159663.968228752</v>
      </c>
      <c r="L165" s="35">
        <v>0</v>
      </c>
      <c r="M165" s="35">
        <v>32308.537745684145</v>
      </c>
      <c r="N165" s="38">
        <f t="shared" si="24"/>
        <v>1191972.5059744362</v>
      </c>
      <c r="O165" s="33"/>
      <c r="Q165" s="27">
        <f t="shared" si="15"/>
        <v>0</v>
      </c>
      <c r="R165" s="27">
        <f t="shared" si="16"/>
        <v>0</v>
      </c>
    </row>
    <row r="166" spans="1:18" x14ac:dyDescent="0.25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81530.357839565622</v>
      </c>
      <c r="N166" s="38">
        <f t="shared" si="24"/>
        <v>81530.357839565622</v>
      </c>
      <c r="O166" s="33"/>
      <c r="Q166" s="27">
        <f t="shared" si="15"/>
        <v>0</v>
      </c>
      <c r="R166" s="27">
        <f t="shared" si="16"/>
        <v>0</v>
      </c>
    </row>
    <row r="167" spans="1:18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  <c r="Q167" s="27">
        <f t="shared" si="15"/>
        <v>0</v>
      </c>
      <c r="R167" s="27">
        <f t="shared" si="16"/>
        <v>0</v>
      </c>
    </row>
    <row r="168" spans="1:18" x14ac:dyDescent="0.25">
      <c r="A168" s="19"/>
      <c r="B168" s="12" t="s">
        <v>245</v>
      </c>
      <c r="C168" s="45">
        <f t="shared" ref="C168" si="25">SUM(C157:C167)</f>
        <v>0</v>
      </c>
      <c r="D168" s="45">
        <f t="shared" ref="D168" si="26">SUM(D157:D167)</f>
        <v>0</v>
      </c>
      <c r="E168" s="45">
        <f t="shared" ref="E168" si="27">SUM(E157:E167)</f>
        <v>0</v>
      </c>
      <c r="F168" s="45">
        <f t="shared" ref="F168" si="28">SUM(F157:F167)</f>
        <v>0</v>
      </c>
      <c r="G168" s="45">
        <f t="shared" ref="G168" si="29">SUM(G157:G167)</f>
        <v>0</v>
      </c>
      <c r="H168" s="45">
        <f t="shared" ref="H168" si="30">SUM(H157:H167)</f>
        <v>0</v>
      </c>
      <c r="I168" s="45">
        <f t="shared" ref="I168" si="31">SUM(I157:I167)</f>
        <v>0</v>
      </c>
      <c r="J168" s="45">
        <f t="shared" ref="J168" si="32">SUM(J157:J167)</f>
        <v>0</v>
      </c>
      <c r="K168" s="45">
        <f t="shared" ref="K168" si="33">SUM(K157:K167)</f>
        <v>3847333.3476164108</v>
      </c>
      <c r="L168" s="45">
        <f t="shared" ref="L168" si="34">SUM(L157:L167)</f>
        <v>0</v>
      </c>
      <c r="M168" s="45">
        <f t="shared" ref="M168" si="35">SUM(M157:M167)</f>
        <v>122523.96346084948</v>
      </c>
      <c r="N168" s="45">
        <f t="shared" ref="N168" si="36">SUM(N157:N167)</f>
        <v>3969857.3110772604</v>
      </c>
      <c r="O168" s="33"/>
      <c r="Q168" s="27">
        <f t="shared" si="15"/>
        <v>0</v>
      </c>
      <c r="R168" s="27">
        <f t="shared" si="16"/>
        <v>0</v>
      </c>
    </row>
    <row r="169" spans="1:18" x14ac:dyDescent="0.25">
      <c r="A169" s="19" t="s">
        <v>409</v>
      </c>
      <c r="B169" s="20" t="s">
        <v>338</v>
      </c>
      <c r="C169" s="45">
        <f>+C155+C168+C145</f>
        <v>7365156.2996613625</v>
      </c>
      <c r="D169" s="45">
        <f t="shared" ref="D169:N169" si="37">+D155+D168+D145</f>
        <v>481145.48620303848</v>
      </c>
      <c r="E169" s="45">
        <f t="shared" si="37"/>
        <v>4221688.4990256159</v>
      </c>
      <c r="F169" s="45">
        <f t="shared" si="37"/>
        <v>2647070.7465718645</v>
      </c>
      <c r="G169" s="45">
        <f t="shared" si="37"/>
        <v>739262.51862344064</v>
      </c>
      <c r="H169" s="45">
        <f t="shared" si="37"/>
        <v>366837.06614599004</v>
      </c>
      <c r="I169" s="45">
        <f t="shared" si="37"/>
        <v>159381.72094227999</v>
      </c>
      <c r="J169" s="45">
        <f t="shared" si="37"/>
        <v>213043.73153517055</v>
      </c>
      <c r="K169" s="45">
        <f t="shared" si="37"/>
        <v>3921888.386378814</v>
      </c>
      <c r="L169" s="45">
        <f t="shared" si="37"/>
        <v>1435379.4088382544</v>
      </c>
      <c r="M169" s="45">
        <f t="shared" si="37"/>
        <v>123315.05068731392</v>
      </c>
      <c r="N169" s="45">
        <f t="shared" si="37"/>
        <v>13585001.664189186</v>
      </c>
      <c r="O169" s="33"/>
      <c r="Q169" s="27">
        <f t="shared" si="15"/>
        <v>15251.567860844079</v>
      </c>
      <c r="R169" s="27">
        <f t="shared" si="16"/>
        <v>0</v>
      </c>
    </row>
    <row r="170" spans="1:18" x14ac:dyDescent="0.25">
      <c r="A170" t="s">
        <v>276</v>
      </c>
    </row>
    <row r="171" spans="1:18" x14ac:dyDescent="0.25">
      <c r="A171" s="28"/>
      <c r="N171" s="27"/>
    </row>
    <row r="172" spans="1:18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8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8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8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8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45" priority="7" stopIfTrue="1" operator="lessThan">
      <formula>0</formula>
    </cfRule>
  </conditionalFormatting>
  <conditionalFormatting sqref="E147:E154">
    <cfRule type="cellIs" dxfId="44" priority="8" stopIfTrue="1" operator="lessThan">
      <formula>0</formula>
    </cfRule>
  </conditionalFormatting>
  <conditionalFormatting sqref="F157:F167">
    <cfRule type="cellIs" dxfId="43" priority="5" stopIfTrue="1" operator="lessThan">
      <formula>0</formula>
    </cfRule>
  </conditionalFormatting>
  <conditionalFormatting sqref="F147:F154">
    <cfRule type="cellIs" dxfId="42" priority="6" stopIfTrue="1" operator="lessThan">
      <formula>0</formula>
    </cfRule>
  </conditionalFormatting>
  <conditionalFormatting sqref="I157:I167">
    <cfRule type="cellIs" dxfId="41" priority="3" stopIfTrue="1" operator="lessThan">
      <formula>0</formula>
    </cfRule>
  </conditionalFormatting>
  <conditionalFormatting sqref="I147:I154">
    <cfRule type="cellIs" dxfId="40" priority="4" stopIfTrue="1" operator="lessThan">
      <formula>0</formula>
    </cfRule>
  </conditionalFormatting>
  <conditionalFormatting sqref="J157:J167">
    <cfRule type="cellIs" dxfId="39" priority="1" stopIfTrue="1" operator="lessThan">
      <formula>0</formula>
    </cfRule>
  </conditionalFormatting>
  <conditionalFormatting sqref="J147:J154">
    <cfRule type="cellIs" dxfId="38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2:O177"/>
  <sheetViews>
    <sheetView showGridLines="0" zoomScale="70" zoomScaleNormal="70" workbookViewId="0">
      <pane xSplit="2" ySplit="10" topLeftCell="D165" activePane="bottomRight" state="frozen"/>
      <selection pane="topRight" activeCell="C1" sqref="C1"/>
      <selection pane="bottomLeft" activeCell="A11" sqref="A11"/>
      <selection pane="bottomRight" activeCell="N171" sqref="N171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customWidth="1" outlineLevel="1"/>
    <col min="11" max="14" width="15.7109375" customWidth="1"/>
    <col min="16" max="16" width="12.7109375" bestFit="1" customWidth="1"/>
  </cols>
  <sheetData>
    <row r="2" spans="1:15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18.75" x14ac:dyDescent="0.3">
      <c r="B3" s="110" t="s">
        <v>258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257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0</v>
      </c>
      <c r="D11" s="36">
        <v>0</v>
      </c>
      <c r="E11" s="37">
        <v>0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0</v>
      </c>
      <c r="N11" s="38">
        <f>+C11+G11+K11+L11+M11</f>
        <v>0</v>
      </c>
      <c r="O11" s="33"/>
    </row>
    <row r="12" spans="1:15" x14ac:dyDescent="0.25">
      <c r="A12" s="9" t="s">
        <v>22</v>
      </c>
      <c r="B12" s="10" t="s">
        <v>23</v>
      </c>
      <c r="C12" s="35">
        <v>4.8114862001673676E-2</v>
      </c>
      <c r="D12" s="36">
        <v>0</v>
      </c>
      <c r="E12" s="37">
        <v>4.8114862001673676E-2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0.36291627340578486</v>
      </c>
      <c r="M12" s="35">
        <v>0</v>
      </c>
      <c r="N12" s="38">
        <f t="shared" ref="N12:N72" si="0">+C12+G12+K12+L12+M12</f>
        <v>0.41103113540745856</v>
      </c>
      <c r="O12" s="33"/>
    </row>
    <row r="13" spans="1:15" ht="30" x14ac:dyDescent="0.25">
      <c r="A13" s="9" t="s">
        <v>24</v>
      </c>
      <c r="B13" s="10" t="s">
        <v>25</v>
      </c>
      <c r="C13" s="35">
        <v>20.499773594384223</v>
      </c>
      <c r="D13" s="36">
        <v>0</v>
      </c>
      <c r="E13" s="37">
        <v>20.499773594384223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0</v>
      </c>
      <c r="N13" s="38">
        <f t="shared" si="0"/>
        <v>20.499773594384223</v>
      </c>
      <c r="O13" s="33"/>
    </row>
    <row r="14" spans="1:15" x14ac:dyDescent="0.25">
      <c r="A14" s="9" t="s">
        <v>26</v>
      </c>
      <c r="B14" s="10" t="s">
        <v>27</v>
      </c>
      <c r="C14" s="35">
        <v>478.58932162627281</v>
      </c>
      <c r="D14" s="36">
        <v>0</v>
      </c>
      <c r="E14" s="37">
        <v>478.58932162627281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277.63313213356855</v>
      </c>
      <c r="M14" s="35">
        <v>0</v>
      </c>
      <c r="N14" s="38">
        <f t="shared" si="0"/>
        <v>756.2224537598413</v>
      </c>
      <c r="O14" s="33"/>
    </row>
    <row r="15" spans="1:15" x14ac:dyDescent="0.25">
      <c r="A15" s="9" t="s">
        <v>28</v>
      </c>
      <c r="B15" s="10" t="s">
        <v>30</v>
      </c>
      <c r="C15" s="35">
        <v>1213.1780657113025</v>
      </c>
      <c r="D15" s="36">
        <v>0</v>
      </c>
      <c r="E15" s="37">
        <v>584.76315754592679</v>
      </c>
      <c r="F15" s="36">
        <v>628.41490816537566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10.120755961264155</v>
      </c>
      <c r="M15" s="35">
        <v>0</v>
      </c>
      <c r="N15" s="38">
        <f t="shared" si="0"/>
        <v>1223.2988216725666</v>
      </c>
      <c r="O15" s="33"/>
    </row>
    <row r="16" spans="1:15" x14ac:dyDescent="0.25">
      <c r="A16" s="9" t="s">
        <v>29</v>
      </c>
      <c r="B16" s="10" t="s">
        <v>32</v>
      </c>
      <c r="C16" s="35">
        <v>75.892224109191659</v>
      </c>
      <c r="D16" s="36">
        <v>0</v>
      </c>
      <c r="E16" s="37">
        <v>75.892224109191659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0</v>
      </c>
      <c r="N16" s="38">
        <f t="shared" si="0"/>
        <v>75.892224109191659</v>
      </c>
      <c r="O16" s="33"/>
    </row>
    <row r="17" spans="1:15" x14ac:dyDescent="0.25">
      <c r="A17" s="9" t="s">
        <v>31</v>
      </c>
      <c r="B17" s="10" t="s">
        <v>34</v>
      </c>
      <c r="C17" s="35">
        <v>619.5988915946532</v>
      </c>
      <c r="D17" s="36">
        <v>0</v>
      </c>
      <c r="E17" s="37">
        <v>619.5988915946532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0</v>
      </c>
      <c r="N17" s="38">
        <f t="shared" si="0"/>
        <v>619.5988915946532</v>
      </c>
      <c r="O17" s="33"/>
    </row>
    <row r="18" spans="1:15" x14ac:dyDescent="0.25">
      <c r="A18" s="9" t="s">
        <v>33</v>
      </c>
      <c r="B18" s="10" t="s">
        <v>36</v>
      </c>
      <c r="C18" s="35">
        <v>102.5347673919151</v>
      </c>
      <c r="D18" s="36">
        <v>0</v>
      </c>
      <c r="E18" s="37">
        <v>102.5347673919151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0</v>
      </c>
      <c r="N18" s="38">
        <f t="shared" si="0"/>
        <v>102.5347673919151</v>
      </c>
      <c r="O18" s="33"/>
    </row>
    <row r="19" spans="1:15" x14ac:dyDescent="0.25">
      <c r="A19" s="9" t="s">
        <v>35</v>
      </c>
      <c r="B19" s="10" t="s">
        <v>277</v>
      </c>
      <c r="C19" s="35">
        <v>174.46121534273775</v>
      </c>
      <c r="D19" s="36">
        <v>0</v>
      </c>
      <c r="E19" s="37">
        <v>174.46121534273775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0</v>
      </c>
      <c r="N19" s="38">
        <f t="shared" si="0"/>
        <v>174.46121534273775</v>
      </c>
      <c r="O19" s="33"/>
    </row>
    <row r="20" spans="1:15" x14ac:dyDescent="0.25">
      <c r="A20" s="9" t="s">
        <v>37</v>
      </c>
      <c r="B20" s="10" t="s">
        <v>278</v>
      </c>
      <c r="C20" s="35">
        <v>543.63818152043393</v>
      </c>
      <c r="D20" s="36">
        <v>0</v>
      </c>
      <c r="E20" s="37">
        <v>543.63818152043393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39.93990627546944</v>
      </c>
      <c r="M20" s="35">
        <v>0</v>
      </c>
      <c r="N20" s="38">
        <f t="shared" si="0"/>
        <v>583.57808779590334</v>
      </c>
      <c r="O20" s="33"/>
    </row>
    <row r="21" spans="1:15" x14ac:dyDescent="0.25">
      <c r="A21" s="9" t="s">
        <v>38</v>
      </c>
      <c r="B21" s="10" t="s">
        <v>39</v>
      </c>
      <c r="C21" s="35">
        <v>1305.1746803460653</v>
      </c>
      <c r="D21" s="36">
        <v>0</v>
      </c>
      <c r="E21" s="37">
        <v>1305.1746803460653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292.82592003956182</v>
      </c>
      <c r="M21" s="35">
        <v>0</v>
      </c>
      <c r="N21" s="38">
        <f t="shared" si="0"/>
        <v>1598.0006003856272</v>
      </c>
      <c r="O21" s="33"/>
    </row>
    <row r="22" spans="1:15" x14ac:dyDescent="0.25">
      <c r="A22" s="9" t="s">
        <v>40</v>
      </c>
      <c r="B22" s="10" t="s">
        <v>41</v>
      </c>
      <c r="C22" s="35">
        <v>1328.1531962395952</v>
      </c>
      <c r="D22" s="36">
        <v>0</v>
      </c>
      <c r="E22" s="37">
        <v>1101.9201184277713</v>
      </c>
      <c r="F22" s="36">
        <v>226.23307781182399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0</v>
      </c>
      <c r="N22" s="38">
        <f t="shared" si="0"/>
        <v>1328.1531962395952</v>
      </c>
      <c r="O22" s="33"/>
    </row>
    <row r="23" spans="1:15" x14ac:dyDescent="0.25">
      <c r="A23" s="9" t="s">
        <v>42</v>
      </c>
      <c r="B23" s="10" t="s">
        <v>43</v>
      </c>
      <c r="C23" s="35">
        <v>1237.9602588350635</v>
      </c>
      <c r="D23" s="36">
        <v>0</v>
      </c>
      <c r="E23" s="37">
        <v>951.95116429708128</v>
      </c>
      <c r="F23" s="36">
        <v>286.00909453798215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361.9130060394009</v>
      </c>
      <c r="M23" s="35">
        <v>0</v>
      </c>
      <c r="N23" s="38">
        <f t="shared" si="0"/>
        <v>1599.8732648744644</v>
      </c>
      <c r="O23" s="33"/>
    </row>
    <row r="24" spans="1:15" x14ac:dyDescent="0.25">
      <c r="A24" s="9" t="s">
        <v>44</v>
      </c>
      <c r="B24" s="10" t="s">
        <v>45</v>
      </c>
      <c r="C24" s="35">
        <v>24258.276216056445</v>
      </c>
      <c r="D24" s="36">
        <v>0</v>
      </c>
      <c r="E24" s="37">
        <v>10229.167152921811</v>
      </c>
      <c r="F24" s="36">
        <v>14029.109063134634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0</v>
      </c>
      <c r="N24" s="38">
        <f t="shared" si="0"/>
        <v>24258.276216056445</v>
      </c>
      <c r="O24" s="33"/>
    </row>
    <row r="25" spans="1:15" x14ac:dyDescent="0.25">
      <c r="A25" s="9" t="s">
        <v>46</v>
      </c>
      <c r="B25" s="10" t="s">
        <v>47</v>
      </c>
      <c r="C25" s="35">
        <v>31.792777515785421</v>
      </c>
      <c r="D25" s="36">
        <v>0</v>
      </c>
      <c r="E25" s="37">
        <v>31.792777515785421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0</v>
      </c>
      <c r="N25" s="38">
        <f t="shared" si="0"/>
        <v>31.792777515785421</v>
      </c>
      <c r="O25" s="33"/>
    </row>
    <row r="26" spans="1:15" x14ac:dyDescent="0.25">
      <c r="A26" s="9" t="s">
        <v>48</v>
      </c>
      <c r="B26" s="10" t="s">
        <v>49</v>
      </c>
      <c r="C26" s="35">
        <v>20564.640678907075</v>
      </c>
      <c r="D26" s="36">
        <v>0</v>
      </c>
      <c r="E26" s="37">
        <v>10347.383740186784</v>
      </c>
      <c r="F26" s="36">
        <v>10217.256938720293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1636.5193570197234</v>
      </c>
      <c r="M26" s="35">
        <v>0</v>
      </c>
      <c r="N26" s="38">
        <f t="shared" si="0"/>
        <v>22201.160035926798</v>
      </c>
      <c r="O26" s="33"/>
    </row>
    <row r="27" spans="1:15" x14ac:dyDescent="0.25">
      <c r="A27" s="9" t="s">
        <v>50</v>
      </c>
      <c r="B27" s="10" t="s">
        <v>51</v>
      </c>
      <c r="C27" s="35">
        <v>2019.9250243273577</v>
      </c>
      <c r="D27" s="36">
        <v>0</v>
      </c>
      <c r="E27" s="37">
        <v>2019.9250243273577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330.14807355730528</v>
      </c>
      <c r="M27" s="35">
        <v>0</v>
      </c>
      <c r="N27" s="38">
        <f t="shared" si="0"/>
        <v>2350.0730978846632</v>
      </c>
      <c r="O27" s="33"/>
    </row>
    <row r="28" spans="1:15" x14ac:dyDescent="0.25">
      <c r="A28" s="9" t="s">
        <v>52</v>
      </c>
      <c r="B28" s="10" t="s">
        <v>53</v>
      </c>
      <c r="C28" s="35">
        <v>1504.778829654588</v>
      </c>
      <c r="D28" s="36">
        <v>0</v>
      </c>
      <c r="E28" s="37">
        <v>1504.778829654588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0</v>
      </c>
      <c r="N28" s="38">
        <f t="shared" si="0"/>
        <v>1504.778829654588</v>
      </c>
      <c r="O28" s="33"/>
    </row>
    <row r="29" spans="1:15" x14ac:dyDescent="0.25">
      <c r="A29" s="9" t="s">
        <v>54</v>
      </c>
      <c r="B29" s="10" t="s">
        <v>55</v>
      </c>
      <c r="C29" s="35">
        <v>1617.6408951347271</v>
      </c>
      <c r="D29" s="36">
        <v>0</v>
      </c>
      <c r="E29" s="37">
        <v>1475.408371238701</v>
      </c>
      <c r="F29" s="36">
        <v>142.23252389602601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338.376035127617</v>
      </c>
      <c r="M29" s="35">
        <v>0</v>
      </c>
      <c r="N29" s="38">
        <f t="shared" si="0"/>
        <v>1956.016930262344</v>
      </c>
      <c r="O29" s="33"/>
    </row>
    <row r="30" spans="1:15" x14ac:dyDescent="0.25">
      <c r="A30" s="9" t="s">
        <v>56</v>
      </c>
      <c r="B30" s="10" t="s">
        <v>57</v>
      </c>
      <c r="C30" s="35">
        <v>125.38014754098901</v>
      </c>
      <c r="D30" s="36">
        <v>0</v>
      </c>
      <c r="E30" s="37">
        <v>125.38014754098901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0</v>
      </c>
      <c r="N30" s="38">
        <f t="shared" si="0"/>
        <v>125.38014754098901</v>
      </c>
      <c r="O30" s="33"/>
    </row>
    <row r="31" spans="1:15" x14ac:dyDescent="0.25">
      <c r="A31" s="9" t="s">
        <v>58</v>
      </c>
      <c r="B31" s="10" t="s">
        <v>59</v>
      </c>
      <c r="C31" s="35">
        <v>1343.1524865475139</v>
      </c>
      <c r="D31" s="36">
        <v>0</v>
      </c>
      <c r="E31" s="37">
        <v>892.53054825187519</v>
      </c>
      <c r="F31" s="36">
        <v>450.62193829563876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0</v>
      </c>
      <c r="N31" s="38">
        <f t="shared" si="0"/>
        <v>1343.1524865475139</v>
      </c>
      <c r="O31" s="33"/>
    </row>
    <row r="32" spans="1:15" x14ac:dyDescent="0.25">
      <c r="A32" s="9" t="s">
        <v>60</v>
      </c>
      <c r="B32" s="10" t="s">
        <v>61</v>
      </c>
      <c r="C32" s="35">
        <v>9390.176571936523</v>
      </c>
      <c r="D32" s="36">
        <v>0</v>
      </c>
      <c r="E32" s="37">
        <v>9390.176571936523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0</v>
      </c>
      <c r="N32" s="38">
        <f t="shared" si="0"/>
        <v>9390.176571936523</v>
      </c>
      <c r="O32" s="33"/>
    </row>
    <row r="33" spans="1:15" x14ac:dyDescent="0.25">
      <c r="A33" s="9" t="s">
        <v>62</v>
      </c>
      <c r="B33" s="10" t="s">
        <v>63</v>
      </c>
      <c r="C33" s="35">
        <v>347.11648120556998</v>
      </c>
      <c r="D33" s="36">
        <v>0</v>
      </c>
      <c r="E33" s="37">
        <v>347.11648120556998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69.576670102927821</v>
      </c>
      <c r="M33" s="35">
        <v>0</v>
      </c>
      <c r="N33" s="38">
        <f t="shared" si="0"/>
        <v>416.69315130849782</v>
      </c>
      <c r="O33" s="33"/>
    </row>
    <row r="34" spans="1:15" x14ac:dyDescent="0.25">
      <c r="A34" s="9" t="s">
        <v>64</v>
      </c>
      <c r="B34" s="10" t="s">
        <v>65</v>
      </c>
      <c r="C34" s="35">
        <v>1573.5577312651901</v>
      </c>
      <c r="D34" s="36">
        <v>0</v>
      </c>
      <c r="E34" s="37">
        <v>1573.5577312651901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0</v>
      </c>
      <c r="N34" s="38">
        <f t="shared" si="0"/>
        <v>1573.5577312651901</v>
      </c>
      <c r="O34" s="33"/>
    </row>
    <row r="35" spans="1:15" x14ac:dyDescent="0.25">
      <c r="A35" s="9" t="s">
        <v>66</v>
      </c>
      <c r="B35" s="10" t="s">
        <v>67</v>
      </c>
      <c r="C35" s="35">
        <v>122.40109607884642</v>
      </c>
      <c r="D35" s="36">
        <v>0</v>
      </c>
      <c r="E35" s="37">
        <v>122.40109607884642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100.02077700166041</v>
      </c>
      <c r="M35" s="35">
        <v>0</v>
      </c>
      <c r="N35" s="38">
        <f t="shared" si="0"/>
        <v>222.42187308050683</v>
      </c>
      <c r="O35" s="33"/>
    </row>
    <row r="36" spans="1:15" ht="30" x14ac:dyDescent="0.25">
      <c r="A36" s="9" t="s">
        <v>68</v>
      </c>
      <c r="B36" s="10" t="s">
        <v>69</v>
      </c>
      <c r="C36" s="35">
        <v>5061.0457553410943</v>
      </c>
      <c r="D36" s="36">
        <v>0</v>
      </c>
      <c r="E36" s="37">
        <v>5061.0457553410943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5061.0457553410943</v>
      </c>
      <c r="O36" s="33"/>
    </row>
    <row r="37" spans="1:15" x14ac:dyDescent="0.25">
      <c r="A37" s="9" t="s">
        <v>70</v>
      </c>
      <c r="B37" s="10" t="s">
        <v>71</v>
      </c>
      <c r="C37" s="35">
        <v>516.80018458276618</v>
      </c>
      <c r="D37" s="36">
        <v>0</v>
      </c>
      <c r="E37" s="37">
        <v>516.80018458276618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339.47305125638525</v>
      </c>
      <c r="M37" s="35">
        <v>0</v>
      </c>
      <c r="N37" s="38">
        <f t="shared" si="0"/>
        <v>856.27323583915143</v>
      </c>
      <c r="O37" s="33"/>
    </row>
    <row r="38" spans="1:15" x14ac:dyDescent="0.25">
      <c r="A38" s="9" t="s">
        <v>72</v>
      </c>
      <c r="B38" s="10" t="s">
        <v>73</v>
      </c>
      <c r="C38" s="35">
        <v>12.258318204499778</v>
      </c>
      <c r="D38" s="36">
        <v>0</v>
      </c>
      <c r="E38" s="37">
        <v>12.258318204499778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12.258318204499778</v>
      </c>
      <c r="O38" s="33"/>
    </row>
    <row r="39" spans="1:15" x14ac:dyDescent="0.25">
      <c r="A39" s="9" t="s">
        <v>74</v>
      </c>
      <c r="B39" s="10" t="s">
        <v>75</v>
      </c>
      <c r="C39" s="35">
        <v>513.49888729951863</v>
      </c>
      <c r="D39" s="36">
        <v>0</v>
      </c>
      <c r="E39" s="37">
        <v>513.49888729951863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0</v>
      </c>
      <c r="N39" s="38">
        <f t="shared" si="0"/>
        <v>513.49888729951863</v>
      </c>
      <c r="O39" s="33"/>
    </row>
    <row r="40" spans="1:15" x14ac:dyDescent="0.25">
      <c r="A40" s="9" t="s">
        <v>76</v>
      </c>
      <c r="B40" s="10" t="s">
        <v>77</v>
      </c>
      <c r="C40" s="35">
        <v>1450.1215713215097</v>
      </c>
      <c r="D40" s="36">
        <v>0</v>
      </c>
      <c r="E40" s="37">
        <v>1450.1215713215097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1170.3871379927755</v>
      </c>
      <c r="M40" s="35">
        <v>0</v>
      </c>
      <c r="N40" s="38">
        <f t="shared" si="0"/>
        <v>2620.5087093142852</v>
      </c>
      <c r="O40" s="33"/>
    </row>
    <row r="41" spans="1:15" x14ac:dyDescent="0.25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4.6308757035209469</v>
      </c>
      <c r="M41" s="35">
        <v>0</v>
      </c>
      <c r="N41" s="38">
        <f t="shared" si="0"/>
        <v>4.6308757035209469</v>
      </c>
      <c r="O41" s="33"/>
    </row>
    <row r="42" spans="1:15" x14ac:dyDescent="0.25">
      <c r="A42" s="9" t="s">
        <v>80</v>
      </c>
      <c r="B42" s="10" t="s">
        <v>81</v>
      </c>
      <c r="C42" s="35">
        <v>85.942396317087145</v>
      </c>
      <c r="D42" s="36">
        <v>0</v>
      </c>
      <c r="E42" s="37">
        <v>50.823686751504724</v>
      </c>
      <c r="F42" s="36">
        <v>35.118709565582428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0"/>
        <v>85.942396317087145</v>
      </c>
      <c r="O42" s="33"/>
    </row>
    <row r="43" spans="1:15" ht="45" x14ac:dyDescent="0.25">
      <c r="A43" s="9" t="s">
        <v>347</v>
      </c>
      <c r="B43" s="10" t="s">
        <v>348</v>
      </c>
      <c r="C43" s="35">
        <v>20735.759402624106</v>
      </c>
      <c r="D43" s="36">
        <v>0</v>
      </c>
      <c r="E43" s="37">
        <v>10203.570914827265</v>
      </c>
      <c r="F43" s="36">
        <v>10532.18848779684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586.8740658791445</v>
      </c>
      <c r="M43" s="35">
        <v>0</v>
      </c>
      <c r="N43" s="38">
        <f t="shared" si="0"/>
        <v>21322.633468503249</v>
      </c>
      <c r="O43" s="33"/>
    </row>
    <row r="44" spans="1:15" ht="30" x14ac:dyDescent="0.25">
      <c r="A44" s="9" t="s">
        <v>82</v>
      </c>
      <c r="B44" s="10" t="s">
        <v>83</v>
      </c>
      <c r="C44" s="35">
        <v>3120.1169124482899</v>
      </c>
      <c r="D44" s="36">
        <v>0</v>
      </c>
      <c r="E44" s="37">
        <v>1896.7650985782898</v>
      </c>
      <c r="F44" s="36">
        <v>1223.3518138700001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3120.1169124482899</v>
      </c>
      <c r="O44" s="33"/>
    </row>
    <row r="45" spans="1:15" x14ac:dyDescent="0.25">
      <c r="A45" s="9" t="s">
        <v>84</v>
      </c>
      <c r="B45" s="10" t="s">
        <v>85</v>
      </c>
      <c r="C45" s="35">
        <v>9926.6558736633997</v>
      </c>
      <c r="D45" s="36">
        <v>0</v>
      </c>
      <c r="E45" s="37">
        <v>3607.7281069647288</v>
      </c>
      <c r="F45" s="36">
        <v>6318.92776669867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420.84346379562925</v>
      </c>
      <c r="M45" s="35">
        <v>0</v>
      </c>
      <c r="N45" s="38">
        <f t="shared" si="0"/>
        <v>10347.499337459029</v>
      </c>
      <c r="O45" s="33"/>
    </row>
    <row r="46" spans="1:15" x14ac:dyDescent="0.25">
      <c r="A46" s="9" t="s">
        <v>86</v>
      </c>
      <c r="B46" s="10" t="s">
        <v>87</v>
      </c>
      <c r="C46" s="35">
        <v>2773.1163056564083</v>
      </c>
      <c r="D46" s="36">
        <v>0</v>
      </c>
      <c r="E46" s="37">
        <v>822.03205302297397</v>
      </c>
      <c r="F46" s="36">
        <v>1951.0842526334343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si="0"/>
        <v>2773.1163056564083</v>
      </c>
      <c r="O46" s="33"/>
    </row>
    <row r="47" spans="1:15" x14ac:dyDescent="0.25">
      <c r="A47" s="9" t="s">
        <v>88</v>
      </c>
      <c r="B47" s="10" t="s">
        <v>89</v>
      </c>
      <c r="C47" s="35">
        <v>14035.748621836488</v>
      </c>
      <c r="D47" s="36">
        <v>0</v>
      </c>
      <c r="E47" s="37">
        <v>12417.492691568852</v>
      </c>
      <c r="F47" s="36">
        <v>1618.255930267637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125.79397882423774</v>
      </c>
      <c r="M47" s="35">
        <v>0</v>
      </c>
      <c r="N47" s="38">
        <f t="shared" si="0"/>
        <v>14161.542600660727</v>
      </c>
      <c r="O47" s="33"/>
    </row>
    <row r="48" spans="1:15" x14ac:dyDescent="0.25">
      <c r="A48" s="9" t="s">
        <v>90</v>
      </c>
      <c r="B48" s="34" t="s">
        <v>91</v>
      </c>
      <c r="C48" s="35">
        <v>1326.6212332707041</v>
      </c>
      <c r="D48" s="36">
        <v>0</v>
      </c>
      <c r="E48" s="37">
        <v>1118.4549554701018</v>
      </c>
      <c r="F48" s="36">
        <v>208.16627780060233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1326.6212332707041</v>
      </c>
      <c r="O48" s="33"/>
    </row>
    <row r="49" spans="1:15" ht="45" x14ac:dyDescent="0.25">
      <c r="A49" s="9" t="s">
        <v>350</v>
      </c>
      <c r="B49" s="10" t="s">
        <v>349</v>
      </c>
      <c r="C49" s="35">
        <v>5292.3777780182854</v>
      </c>
      <c r="D49" s="36">
        <v>0</v>
      </c>
      <c r="E49" s="37">
        <v>4345.7875153941086</v>
      </c>
      <c r="F49" s="36">
        <v>946.59026262417649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si="0"/>
        <v>5292.3777780182854</v>
      </c>
      <c r="O49" s="33"/>
    </row>
    <row r="50" spans="1:15" x14ac:dyDescent="0.25">
      <c r="A50" s="9" t="s">
        <v>92</v>
      </c>
      <c r="B50" s="10" t="s">
        <v>93</v>
      </c>
      <c r="C50" s="35">
        <v>9038.9744112493554</v>
      </c>
      <c r="D50" s="36">
        <v>0</v>
      </c>
      <c r="E50" s="37">
        <v>4863.6790314543996</v>
      </c>
      <c r="F50" s="36">
        <v>4175.2953797949558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743.78075990867671</v>
      </c>
      <c r="M50" s="35">
        <v>0</v>
      </c>
      <c r="N50" s="38">
        <f t="shared" si="0"/>
        <v>9782.7551711580327</v>
      </c>
      <c r="O50" s="33"/>
    </row>
    <row r="51" spans="1:15" x14ac:dyDescent="0.25">
      <c r="A51" s="9" t="s">
        <v>94</v>
      </c>
      <c r="B51" s="10" t="s">
        <v>95</v>
      </c>
      <c r="C51" s="35">
        <v>5681.6220682206722</v>
      </c>
      <c r="D51" s="36">
        <v>0</v>
      </c>
      <c r="E51" s="37">
        <v>4035.7296183622502</v>
      </c>
      <c r="F51" s="36">
        <v>1645.892449858422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ref="N51:N53" si="1">+C51+G51+K51+L51+M51</f>
        <v>5681.6220682206722</v>
      </c>
      <c r="O51" s="33"/>
    </row>
    <row r="52" spans="1:15" x14ac:dyDescent="0.25">
      <c r="A52" s="9" t="s">
        <v>96</v>
      </c>
      <c r="B52" s="10" t="s">
        <v>97</v>
      </c>
      <c r="C52" s="35">
        <v>931.04159689367725</v>
      </c>
      <c r="D52" s="36">
        <v>0</v>
      </c>
      <c r="E52" s="37">
        <v>216.30998839224915</v>
      </c>
      <c r="F52" s="36">
        <v>714.73160850142813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9.4199498802295487</v>
      </c>
      <c r="M52" s="35">
        <v>0</v>
      </c>
      <c r="N52" s="38">
        <f t="shared" si="1"/>
        <v>940.46154677390678</v>
      </c>
      <c r="O52" s="33"/>
    </row>
    <row r="53" spans="1:15" x14ac:dyDescent="0.25">
      <c r="A53" s="9" t="s">
        <v>98</v>
      </c>
      <c r="B53" s="10" t="s">
        <v>99</v>
      </c>
      <c r="C53" s="35">
        <v>2360.6566161854576</v>
      </c>
      <c r="D53" s="36">
        <v>0</v>
      </c>
      <c r="E53" s="37">
        <v>1246.2229820323239</v>
      </c>
      <c r="F53" s="36">
        <v>367.01558094132241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1"/>
        <v>2360.6566161854576</v>
      </c>
      <c r="O53" s="33"/>
    </row>
    <row r="54" spans="1:15" x14ac:dyDescent="0.25">
      <c r="A54" s="9" t="s">
        <v>100</v>
      </c>
      <c r="B54" s="10" t="s">
        <v>101</v>
      </c>
      <c r="C54" s="35">
        <v>1150.8671599216609</v>
      </c>
      <c r="D54" s="36">
        <v>0</v>
      </c>
      <c r="E54" s="37">
        <v>1993.6410352441351</v>
      </c>
      <c r="F54" s="36">
        <v>875.113395261851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2">+C54+G54+K54+L54+M54</f>
        <v>1150.8671599216609</v>
      </c>
      <c r="O54" s="33"/>
    </row>
    <row r="55" spans="1:15" ht="30" x14ac:dyDescent="0.25">
      <c r="A55" s="9" t="s">
        <v>102</v>
      </c>
      <c r="B55" s="34" t="s">
        <v>103</v>
      </c>
      <c r="C55" s="35">
        <v>7390.4218293000376</v>
      </c>
      <c r="D55" s="36">
        <v>0</v>
      </c>
      <c r="E55" s="37">
        <v>275.75376465980986</v>
      </c>
      <c r="F55" s="36">
        <v>4676.5464241521004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si="2"/>
        <v>7390.4218293000376</v>
      </c>
      <c r="O55" s="33"/>
    </row>
    <row r="56" spans="1:15" x14ac:dyDescent="0.25">
      <c r="A56" s="9" t="s">
        <v>104</v>
      </c>
      <c r="B56" s="10" t="s">
        <v>105</v>
      </c>
      <c r="C56" s="35">
        <v>2380.499723726487</v>
      </c>
      <c r="D56" s="36">
        <v>0</v>
      </c>
      <c r="E56" s="37">
        <v>2713.8754051479373</v>
      </c>
      <c r="F56" s="36">
        <v>200.89241357000003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2"/>
        <v>2380.499723726487</v>
      </c>
      <c r="O56" s="33"/>
    </row>
    <row r="57" spans="1:15" ht="60" x14ac:dyDescent="0.25">
      <c r="A57" s="9" t="s">
        <v>351</v>
      </c>
      <c r="B57" s="10" t="s">
        <v>352</v>
      </c>
      <c r="C57" s="35">
        <v>6729.0576692201621</v>
      </c>
      <c r="D57" s="36">
        <v>397.67303325536</v>
      </c>
      <c r="E57" s="37">
        <v>1952.158171273855</v>
      </c>
      <c r="F57" s="36">
        <v>4379.2264646909462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0"/>
        <v>6729.0576692201621</v>
      </c>
      <c r="O57" s="33"/>
    </row>
    <row r="58" spans="1:15" x14ac:dyDescent="0.25">
      <c r="A58" s="9" t="s">
        <v>106</v>
      </c>
      <c r="B58" s="10" t="s">
        <v>107</v>
      </c>
      <c r="C58" s="35">
        <v>2075.7248003805494</v>
      </c>
      <c r="D58" s="36">
        <v>0</v>
      </c>
      <c r="E58" s="37">
        <v>1296.4152283805493</v>
      </c>
      <c r="F58" s="36">
        <v>779.309572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0</v>
      </c>
      <c r="N58" s="38">
        <f t="shared" si="0"/>
        <v>2075.7248003805494</v>
      </c>
      <c r="O58" s="33"/>
    </row>
    <row r="59" spans="1:15" x14ac:dyDescent="0.25">
      <c r="A59" s="9" t="s">
        <v>108</v>
      </c>
      <c r="B59" s="10" t="s">
        <v>109</v>
      </c>
      <c r="C59" s="35">
        <v>2218.2194043982627</v>
      </c>
      <c r="D59" s="36">
        <v>0</v>
      </c>
      <c r="E59" s="37">
        <v>2167.1307534882626</v>
      </c>
      <c r="F59" s="36">
        <v>51.088650909999998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0</v>
      </c>
      <c r="N59" s="38">
        <f t="shared" ref="N59:N66" si="3">+C59+G59+K59+L59+M59</f>
        <v>2218.2194043982627</v>
      </c>
      <c r="O59" s="33"/>
    </row>
    <row r="60" spans="1:15" x14ac:dyDescent="0.25">
      <c r="A60" s="9" t="s">
        <v>110</v>
      </c>
      <c r="B60" s="10" t="s">
        <v>111</v>
      </c>
      <c r="C60" s="35">
        <v>333.6268364391081</v>
      </c>
      <c r="D60" s="36">
        <v>0</v>
      </c>
      <c r="E60" s="37">
        <v>40.245533452037705</v>
      </c>
      <c r="F60" s="36">
        <v>293.3813029870704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13.889818717748359</v>
      </c>
      <c r="M60" s="35">
        <v>0</v>
      </c>
      <c r="N60" s="38">
        <f t="shared" si="3"/>
        <v>347.51665515685647</v>
      </c>
      <c r="O60" s="33"/>
    </row>
    <row r="61" spans="1:15" x14ac:dyDescent="0.25">
      <c r="A61" s="9" t="s">
        <v>112</v>
      </c>
      <c r="B61" s="34" t="s">
        <v>113</v>
      </c>
      <c r="C61" s="35">
        <v>95.637568697718905</v>
      </c>
      <c r="D61" s="36">
        <v>0</v>
      </c>
      <c r="E61" s="37">
        <v>95.637568697718905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0</v>
      </c>
      <c r="N61" s="38">
        <f t="shared" si="3"/>
        <v>95.637568697718905</v>
      </c>
      <c r="O61" s="33"/>
    </row>
    <row r="62" spans="1:15" ht="45" x14ac:dyDescent="0.25">
      <c r="A62" s="9" t="s">
        <v>114</v>
      </c>
      <c r="B62" s="34" t="s">
        <v>115</v>
      </c>
      <c r="C62" s="35">
        <v>3663.9126789460865</v>
      </c>
      <c r="D62" s="36">
        <v>0</v>
      </c>
      <c r="E62" s="37">
        <v>3253.1356600347999</v>
      </c>
      <c r="F62" s="36">
        <v>410.77701891128652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32.449799142633239</v>
      </c>
      <c r="M62" s="35">
        <v>0</v>
      </c>
      <c r="N62" s="38">
        <f t="shared" si="3"/>
        <v>3696.3624780887199</v>
      </c>
      <c r="O62" s="33"/>
    </row>
    <row r="63" spans="1:15" x14ac:dyDescent="0.25">
      <c r="A63" s="9" t="s">
        <v>116</v>
      </c>
      <c r="B63" s="10" t="s">
        <v>117</v>
      </c>
      <c r="C63" s="35">
        <v>6763.7072152794726</v>
      </c>
      <c r="D63" s="36">
        <v>0</v>
      </c>
      <c r="E63" s="37">
        <v>3175.5987751459415</v>
      </c>
      <c r="F63" s="36">
        <v>3588.1084401335311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3"/>
        <v>6763.7072152794726</v>
      </c>
      <c r="O63" s="33"/>
    </row>
    <row r="64" spans="1:15" ht="30" x14ac:dyDescent="0.25">
      <c r="A64" s="9" t="s">
        <v>118</v>
      </c>
      <c r="B64" s="10" t="s">
        <v>119</v>
      </c>
      <c r="C64" s="35">
        <v>4197.9182529448954</v>
      </c>
      <c r="D64" s="36">
        <v>6.9767654400000003</v>
      </c>
      <c r="E64" s="37">
        <v>3862.5968590744492</v>
      </c>
      <c r="F64" s="36">
        <v>328.34462843044582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1693.2762227664316</v>
      </c>
      <c r="M64" s="35">
        <v>0</v>
      </c>
      <c r="N64" s="38">
        <f t="shared" si="3"/>
        <v>5891.194475711327</v>
      </c>
      <c r="O64" s="33"/>
    </row>
    <row r="65" spans="1:15" ht="30" x14ac:dyDescent="0.25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3"/>
        <v>0</v>
      </c>
      <c r="O65" s="33"/>
    </row>
    <row r="66" spans="1:15" ht="45" x14ac:dyDescent="0.25">
      <c r="A66" s="9" t="s">
        <v>304</v>
      </c>
      <c r="B66" s="10" t="s">
        <v>281</v>
      </c>
      <c r="C66" s="35">
        <v>4840.7376006350505</v>
      </c>
      <c r="D66" s="36">
        <v>0</v>
      </c>
      <c r="E66" s="37">
        <v>2953.2972500654423</v>
      </c>
      <c r="F66" s="36">
        <v>1887.4403505696082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3"/>
        <v>4840.7376006350505</v>
      </c>
      <c r="O66" s="33"/>
    </row>
    <row r="67" spans="1:15" ht="30" x14ac:dyDescent="0.25">
      <c r="A67" s="9" t="s">
        <v>353</v>
      </c>
      <c r="B67" s="10" t="s">
        <v>354</v>
      </c>
      <c r="C67" s="35">
        <v>10173.277206235318</v>
      </c>
      <c r="D67" s="36">
        <v>0</v>
      </c>
      <c r="E67" s="37">
        <v>4671.9896101026534</v>
      </c>
      <c r="F67" s="36">
        <v>5501.2875961326645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0"/>
        <v>10173.277206235318</v>
      </c>
      <c r="O67" s="33"/>
    </row>
    <row r="68" spans="1:15" ht="30" x14ac:dyDescent="0.25">
      <c r="A68" s="9" t="s">
        <v>120</v>
      </c>
      <c r="B68" s="10" t="s">
        <v>122</v>
      </c>
      <c r="C68" s="35">
        <v>3572.2134187789247</v>
      </c>
      <c r="D68" s="36">
        <v>0</v>
      </c>
      <c r="E68" s="37">
        <v>2879.7512547115803</v>
      </c>
      <c r="F68" s="36">
        <v>692.46216406734436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3572.2134187789247</v>
      </c>
      <c r="O68" s="33"/>
    </row>
    <row r="69" spans="1:15" ht="30" x14ac:dyDescent="0.25">
      <c r="A69" s="9" t="s">
        <v>121</v>
      </c>
      <c r="B69" s="10" t="s">
        <v>124</v>
      </c>
      <c r="C69" s="35">
        <v>4542.1020997703654</v>
      </c>
      <c r="D69" s="36">
        <v>0</v>
      </c>
      <c r="E69" s="37">
        <v>3713.2377609782052</v>
      </c>
      <c r="F69" s="36">
        <v>828.86433879215974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0"/>
        <v>4542.1020997703654</v>
      </c>
      <c r="O69" s="33"/>
    </row>
    <row r="70" spans="1:15" ht="30" x14ac:dyDescent="0.25">
      <c r="A70" s="9" t="s">
        <v>123</v>
      </c>
      <c r="B70" s="10" t="s">
        <v>282</v>
      </c>
      <c r="C70" s="35">
        <v>262.07372088121019</v>
      </c>
      <c r="D70" s="36">
        <v>0</v>
      </c>
      <c r="E70" s="37">
        <v>139.34805296121021</v>
      </c>
      <c r="F70" s="36">
        <v>122.72566792000001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262.07372088121019</v>
      </c>
      <c r="O70" s="33"/>
    </row>
    <row r="71" spans="1:15" ht="30" x14ac:dyDescent="0.25">
      <c r="A71" s="9" t="s">
        <v>305</v>
      </c>
      <c r="B71" s="10" t="s">
        <v>126</v>
      </c>
      <c r="C71" s="35">
        <v>4864.2236222829033</v>
      </c>
      <c r="D71" s="36">
        <v>0</v>
      </c>
      <c r="E71" s="37">
        <v>3966.7336642171667</v>
      </c>
      <c r="F71" s="36">
        <v>897.4899580657368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4864.2236222829033</v>
      </c>
      <c r="O71" s="33"/>
    </row>
    <row r="72" spans="1:15" x14ac:dyDescent="0.25">
      <c r="A72" s="9" t="s">
        <v>125</v>
      </c>
      <c r="B72" s="10" t="s">
        <v>127</v>
      </c>
      <c r="C72" s="35">
        <v>4716.6200824546258</v>
      </c>
      <c r="D72" s="36">
        <v>0</v>
      </c>
      <c r="E72" s="37">
        <v>753.8864461149933</v>
      </c>
      <c r="F72" s="36">
        <v>3962.7336363396325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0"/>
        <v>4716.6200824546258</v>
      </c>
      <c r="O72" s="33"/>
    </row>
    <row r="73" spans="1:15" x14ac:dyDescent="0.25">
      <c r="A73" s="9" t="s">
        <v>306</v>
      </c>
      <c r="B73" s="10" t="s">
        <v>129</v>
      </c>
      <c r="C73" s="35">
        <v>2008.2773643803116</v>
      </c>
      <c r="D73" s="36">
        <v>0</v>
      </c>
      <c r="E73" s="37">
        <v>42.680565466739125</v>
      </c>
      <c r="F73" s="36">
        <v>1965.5967989135725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ref="N73" si="4">+C73+G73+K73+L73+M73</f>
        <v>2008.2773643803116</v>
      </c>
      <c r="O73" s="33"/>
    </row>
    <row r="74" spans="1:15" ht="45" x14ac:dyDescent="0.25">
      <c r="A74" s="9" t="s">
        <v>128</v>
      </c>
      <c r="B74" s="10" t="s">
        <v>131</v>
      </c>
      <c r="C74" s="35">
        <v>1292.5995758457946</v>
      </c>
      <c r="D74" s="36">
        <v>0</v>
      </c>
      <c r="E74" s="37">
        <v>1292.5995758457946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0</v>
      </c>
      <c r="N74" s="38">
        <f t="shared" ref="N74:N81" si="5">+C74+G74+K74+L74+M74</f>
        <v>1292.5995758457946</v>
      </c>
      <c r="O74" s="33"/>
    </row>
    <row r="75" spans="1:15" ht="30" x14ac:dyDescent="0.25">
      <c r="A75" s="9" t="s">
        <v>130</v>
      </c>
      <c r="B75" s="10" t="s">
        <v>133</v>
      </c>
      <c r="C75" s="35">
        <v>6366.5193389400501</v>
      </c>
      <c r="D75" s="36">
        <v>0</v>
      </c>
      <c r="E75" s="37">
        <v>2303.4357188081021</v>
      </c>
      <c r="F75" s="36">
        <v>4063.0836201319476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5"/>
        <v>6366.5193389400501</v>
      </c>
      <c r="O75" s="33"/>
    </row>
    <row r="76" spans="1:15" x14ac:dyDescent="0.25">
      <c r="A76" s="9" t="s">
        <v>132</v>
      </c>
      <c r="B76" s="10" t="s">
        <v>135</v>
      </c>
      <c r="C76" s="35">
        <v>4427.0148030849214</v>
      </c>
      <c r="D76" s="36">
        <v>0</v>
      </c>
      <c r="E76" s="37">
        <v>1765.7848853935841</v>
      </c>
      <c r="F76" s="36">
        <v>2661.2299176913375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5"/>
        <v>4427.0148030849214</v>
      </c>
      <c r="O76" s="33"/>
    </row>
    <row r="77" spans="1:15" ht="30" x14ac:dyDescent="0.25">
      <c r="A77" s="9" t="s">
        <v>134</v>
      </c>
      <c r="B77" s="10" t="s">
        <v>137</v>
      </c>
      <c r="C77" s="35">
        <v>6316.0040358180495</v>
      </c>
      <c r="D77" s="36">
        <v>0</v>
      </c>
      <c r="E77" s="37">
        <v>4005.9366290535759</v>
      </c>
      <c r="F77" s="36">
        <v>2310.0674067644736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1258.4291739078383</v>
      </c>
      <c r="M77" s="35">
        <v>0</v>
      </c>
      <c r="N77" s="38">
        <f t="shared" si="5"/>
        <v>7574.4332097258875</v>
      </c>
      <c r="O77" s="33"/>
    </row>
    <row r="78" spans="1:15" ht="30" x14ac:dyDescent="0.25">
      <c r="A78" s="9" t="s">
        <v>136</v>
      </c>
      <c r="B78" s="10" t="s">
        <v>139</v>
      </c>
      <c r="C78" s="35">
        <v>1326.3267731007852</v>
      </c>
      <c r="D78" s="36">
        <v>0</v>
      </c>
      <c r="E78" s="37">
        <v>187.54454706882672</v>
      </c>
      <c r="F78" s="36">
        <v>1138.7822260319585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5"/>
        <v>1326.3267731007852</v>
      </c>
      <c r="O78" s="33"/>
    </row>
    <row r="79" spans="1:15" x14ac:dyDescent="0.25">
      <c r="A79" s="9" t="s">
        <v>138</v>
      </c>
      <c r="B79" s="10" t="s">
        <v>141</v>
      </c>
      <c r="C79" s="35">
        <v>2457.5291304828002</v>
      </c>
      <c r="D79" s="36">
        <v>0</v>
      </c>
      <c r="E79" s="37">
        <v>51.161222792800487</v>
      </c>
      <c r="F79" s="36">
        <v>2406.3679076899998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5"/>
        <v>2457.5291304828002</v>
      </c>
      <c r="O79" s="33"/>
    </row>
    <row r="80" spans="1:15" x14ac:dyDescent="0.25">
      <c r="A80" s="9" t="s">
        <v>140</v>
      </c>
      <c r="B80" s="10" t="s">
        <v>142</v>
      </c>
      <c r="C80" s="35">
        <v>11803.360263367853</v>
      </c>
      <c r="D80" s="36">
        <v>0</v>
      </c>
      <c r="E80" s="37">
        <v>2230.6632735307385</v>
      </c>
      <c r="F80" s="36">
        <v>9572.6969898371135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5"/>
        <v>11803.360263367853</v>
      </c>
      <c r="O80" s="33"/>
    </row>
    <row r="81" spans="1:15" ht="45" x14ac:dyDescent="0.25">
      <c r="A81" s="9" t="s">
        <v>355</v>
      </c>
      <c r="B81" s="10" t="s">
        <v>356</v>
      </c>
      <c r="C81" s="35">
        <v>1685.5526460570402</v>
      </c>
      <c r="D81" s="36">
        <v>0</v>
      </c>
      <c r="E81" s="37">
        <v>464.94589321338856</v>
      </c>
      <c r="F81" s="36">
        <v>1220.6067528436517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5"/>
        <v>1685.5526460570402</v>
      </c>
      <c r="O81" s="33"/>
    </row>
    <row r="82" spans="1:15" x14ac:dyDescent="0.25">
      <c r="A82" s="9" t="s">
        <v>307</v>
      </c>
      <c r="B82" s="10" t="s">
        <v>144</v>
      </c>
      <c r="C82" s="35">
        <v>3207.6025873216804</v>
      </c>
      <c r="D82" s="36">
        <v>0</v>
      </c>
      <c r="E82" s="37">
        <v>2664.2667208995381</v>
      </c>
      <c r="F82" s="36">
        <v>543.33586642214254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658.44878867867965</v>
      </c>
      <c r="M82" s="35">
        <v>0</v>
      </c>
      <c r="N82" s="38">
        <f t="shared" ref="N82" si="6">+C82+G82+K82+L82+M82</f>
        <v>3866.0513760003601</v>
      </c>
      <c r="O82" s="33"/>
    </row>
    <row r="83" spans="1:15" ht="30" x14ac:dyDescent="0.25">
      <c r="A83" s="9" t="s">
        <v>143</v>
      </c>
      <c r="B83" s="10" t="s">
        <v>146</v>
      </c>
      <c r="C83" s="35">
        <v>38822.825094109416</v>
      </c>
      <c r="D83" s="36">
        <v>0</v>
      </c>
      <c r="E83" s="37">
        <v>352.10281865835429</v>
      </c>
      <c r="F83" s="36">
        <v>38470.722275451059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ref="N83:N95" si="7">+C83+G83+K83+L83+M83</f>
        <v>38822.825094109416</v>
      </c>
      <c r="O83" s="33"/>
    </row>
    <row r="84" spans="1:15" x14ac:dyDescent="0.25">
      <c r="A84" s="9" t="s">
        <v>145</v>
      </c>
      <c r="B84" s="10" t="s">
        <v>148</v>
      </c>
      <c r="C84" s="35">
        <v>3648.7347093360067</v>
      </c>
      <c r="D84" s="36">
        <v>0</v>
      </c>
      <c r="E84" s="37">
        <v>2741.2198892460069</v>
      </c>
      <c r="F84" s="36">
        <v>907.51482009000006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3942.128670470317</v>
      </c>
      <c r="M84" s="35">
        <v>0</v>
      </c>
      <c r="N84" s="38">
        <f t="shared" si="7"/>
        <v>7590.8633798063238</v>
      </c>
      <c r="O84" s="33"/>
    </row>
    <row r="85" spans="1:15" x14ac:dyDescent="0.25">
      <c r="A85" s="9" t="s">
        <v>147</v>
      </c>
      <c r="B85" s="10" t="s">
        <v>150</v>
      </c>
      <c r="C85" s="35">
        <v>7433.7794916827497</v>
      </c>
      <c r="D85" s="36">
        <v>0</v>
      </c>
      <c r="E85" s="37">
        <v>7339.0698745151267</v>
      </c>
      <c r="F85" s="36">
        <v>94.70961716762325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66.408375919676246</v>
      </c>
      <c r="M85" s="35">
        <v>0</v>
      </c>
      <c r="N85" s="38">
        <f t="shared" si="7"/>
        <v>7500.1878676024262</v>
      </c>
      <c r="O85" s="33"/>
    </row>
    <row r="86" spans="1:15" ht="30" x14ac:dyDescent="0.25">
      <c r="A86" s="9" t="s">
        <v>149</v>
      </c>
      <c r="B86" s="10" t="s">
        <v>152</v>
      </c>
      <c r="C86" s="35">
        <v>60824.860554438841</v>
      </c>
      <c r="D86" s="36">
        <v>54790.058459599219</v>
      </c>
      <c r="E86" s="37">
        <v>5825.0958499313701</v>
      </c>
      <c r="F86" s="36">
        <v>209.7062449082556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7"/>
        <v>60824.860554438841</v>
      </c>
      <c r="O86" s="33"/>
    </row>
    <row r="87" spans="1:15" x14ac:dyDescent="0.25">
      <c r="A87" s="9" t="s">
        <v>151</v>
      </c>
      <c r="B87" s="10" t="s">
        <v>283</v>
      </c>
      <c r="C87" s="35">
        <v>6849.4152762104068</v>
      </c>
      <c r="D87" s="36">
        <v>5157.3396062452921</v>
      </c>
      <c r="E87" s="37">
        <v>1692.0756699651149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7"/>
        <v>6849.4152762104068</v>
      </c>
      <c r="O87" s="33"/>
    </row>
    <row r="88" spans="1:15" x14ac:dyDescent="0.25">
      <c r="A88" s="9" t="s">
        <v>153</v>
      </c>
      <c r="B88" s="10" t="s">
        <v>284</v>
      </c>
      <c r="C88" s="35">
        <v>568.86682180316882</v>
      </c>
      <c r="D88" s="36">
        <v>510.77457356546472</v>
      </c>
      <c r="E88" s="37">
        <v>58.092248237704084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152.09599364387776</v>
      </c>
      <c r="M88" s="35">
        <v>0</v>
      </c>
      <c r="N88" s="38">
        <f t="shared" si="7"/>
        <v>720.96281544704652</v>
      </c>
      <c r="O88" s="33"/>
    </row>
    <row r="89" spans="1:15" x14ac:dyDescent="0.25">
      <c r="A89" s="9" t="s">
        <v>154</v>
      </c>
      <c r="B89" s="10" t="s">
        <v>285</v>
      </c>
      <c r="C89" s="35">
        <v>2337.0603431805266</v>
      </c>
      <c r="D89" s="36">
        <v>14.25297478353222</v>
      </c>
      <c r="E89" s="37">
        <v>2322.8073683969942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7"/>
        <v>2337.0603431805266</v>
      </c>
      <c r="O89" s="33"/>
    </row>
    <row r="90" spans="1:15" x14ac:dyDescent="0.25">
      <c r="A90" s="9" t="s">
        <v>155</v>
      </c>
      <c r="B90" s="10" t="s">
        <v>286</v>
      </c>
      <c r="C90" s="35">
        <v>36700.325145866314</v>
      </c>
      <c r="D90" s="36">
        <v>0</v>
      </c>
      <c r="E90" s="37">
        <v>36700.325145866314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684.65247540991584</v>
      </c>
      <c r="M90" s="35">
        <v>0</v>
      </c>
      <c r="N90" s="38">
        <f t="shared" si="7"/>
        <v>37384.97762127623</v>
      </c>
      <c r="O90" s="33"/>
    </row>
    <row r="91" spans="1:15" x14ac:dyDescent="0.25">
      <c r="A91" s="9" t="s">
        <v>156</v>
      </c>
      <c r="B91" s="10" t="s">
        <v>287</v>
      </c>
      <c r="C91" s="35">
        <v>26697.421634363698</v>
      </c>
      <c r="D91" s="36">
        <v>0</v>
      </c>
      <c r="E91" s="37">
        <v>26697.421634363698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152.66272536323913</v>
      </c>
      <c r="M91" s="35">
        <v>0</v>
      </c>
      <c r="N91" s="38">
        <f t="shared" si="7"/>
        <v>26850.084359726938</v>
      </c>
      <c r="O91" s="33"/>
    </row>
    <row r="92" spans="1:15" x14ac:dyDescent="0.25">
      <c r="A92" s="9" t="s">
        <v>158</v>
      </c>
      <c r="B92" s="10" t="s">
        <v>157</v>
      </c>
      <c r="C92" s="35">
        <v>5551.4562431139166</v>
      </c>
      <c r="D92" s="36">
        <v>0</v>
      </c>
      <c r="E92" s="37">
        <v>5551.4562431139166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7"/>
        <v>5551.4562431139166</v>
      </c>
      <c r="O92" s="33"/>
    </row>
    <row r="93" spans="1:15" ht="30" x14ac:dyDescent="0.25">
      <c r="A93" s="9" t="s">
        <v>308</v>
      </c>
      <c r="B93" s="10" t="s">
        <v>159</v>
      </c>
      <c r="C93" s="35">
        <v>7856.8095254253603</v>
      </c>
      <c r="D93" s="36">
        <v>0</v>
      </c>
      <c r="E93" s="37">
        <v>4395.7409668978489</v>
      </c>
      <c r="F93" s="36">
        <v>3461.0685585275114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7"/>
        <v>7856.8095254253603</v>
      </c>
      <c r="O93" s="33"/>
    </row>
    <row r="94" spans="1:15" x14ac:dyDescent="0.25">
      <c r="A94" s="9" t="s">
        <v>161</v>
      </c>
      <c r="B94" s="10" t="s">
        <v>160</v>
      </c>
      <c r="C94" s="35">
        <v>32106.845974973396</v>
      </c>
      <c r="D94" s="36">
        <v>0</v>
      </c>
      <c r="E94" s="37">
        <v>30065.399695562504</v>
      </c>
      <c r="F94" s="36">
        <v>2041.4462794108908</v>
      </c>
      <c r="G94" s="35">
        <v>0</v>
      </c>
      <c r="H94" s="36">
        <v>0</v>
      </c>
      <c r="I94" s="37">
        <v>0</v>
      </c>
      <c r="J94" s="36">
        <v>0</v>
      </c>
      <c r="K94" s="35">
        <v>580.99985804432129</v>
      </c>
      <c r="L94" s="35">
        <v>3850.3578354827632</v>
      </c>
      <c r="M94" s="35">
        <v>0</v>
      </c>
      <c r="N94" s="38">
        <f t="shared" si="7"/>
        <v>36538.203668500479</v>
      </c>
      <c r="O94" s="33"/>
    </row>
    <row r="95" spans="1:15" x14ac:dyDescent="0.25">
      <c r="A95" s="9" t="s">
        <v>163</v>
      </c>
      <c r="B95" s="10" t="s">
        <v>162</v>
      </c>
      <c r="C95" s="35">
        <v>186225.05954052671</v>
      </c>
      <c r="D95" s="36">
        <v>8516.7619255608315</v>
      </c>
      <c r="E95" s="37">
        <v>115906.35923391233</v>
      </c>
      <c r="F95" s="36">
        <v>61801.938381053536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2686.8602704064497</v>
      </c>
      <c r="M95" s="35">
        <v>0</v>
      </c>
      <c r="N95" s="38">
        <f t="shared" si="7"/>
        <v>188911.91981093315</v>
      </c>
      <c r="O95" s="33"/>
    </row>
    <row r="96" spans="1:15" x14ac:dyDescent="0.25">
      <c r="A96" s="9" t="s">
        <v>165</v>
      </c>
      <c r="B96" s="10" t="s">
        <v>164</v>
      </c>
      <c r="C96" s="35">
        <v>8607.6873896711604</v>
      </c>
      <c r="D96" s="36">
        <v>0</v>
      </c>
      <c r="E96" s="37">
        <v>8546.7392769743346</v>
      </c>
      <c r="F96" s="36">
        <v>60.948112696825412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2826.1287128880858</v>
      </c>
      <c r="M96" s="35">
        <v>0</v>
      </c>
      <c r="N96" s="38">
        <f t="shared" ref="N96:N97" si="8">+C96+G96+K96+L96+M96</f>
        <v>11433.816102559245</v>
      </c>
      <c r="O96" s="33"/>
    </row>
    <row r="97" spans="1:15" x14ac:dyDescent="0.25">
      <c r="A97" s="9" t="s">
        <v>168</v>
      </c>
      <c r="B97" s="10" t="s">
        <v>167</v>
      </c>
      <c r="C97" s="35">
        <v>5586.589791225314</v>
      </c>
      <c r="D97" s="36">
        <v>0</v>
      </c>
      <c r="E97" s="37">
        <v>5586.589791225314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401.44121995842551</v>
      </c>
      <c r="M97" s="35">
        <v>0</v>
      </c>
      <c r="N97" s="38">
        <f t="shared" si="8"/>
        <v>5988.0310111837398</v>
      </c>
      <c r="O97" s="33"/>
    </row>
    <row r="98" spans="1:15" x14ac:dyDescent="0.25">
      <c r="A98" s="9" t="s">
        <v>170</v>
      </c>
      <c r="B98" s="10" t="s">
        <v>169</v>
      </c>
      <c r="C98" s="35">
        <v>12.947493434225706</v>
      </c>
      <c r="D98" s="36">
        <v>0</v>
      </c>
      <c r="E98" s="37">
        <v>12.947493434225706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2932.5531887406814</v>
      </c>
      <c r="M98" s="35">
        <v>0</v>
      </c>
      <c r="N98" s="38">
        <f t="shared" ref="N98:N143" si="9">+C98+G98+K98+L98+M98</f>
        <v>2945.5006821749071</v>
      </c>
      <c r="O98" s="33"/>
    </row>
    <row r="99" spans="1:15" x14ac:dyDescent="0.25">
      <c r="A99" s="9" t="s">
        <v>171</v>
      </c>
      <c r="B99" s="10" t="s">
        <v>288</v>
      </c>
      <c r="C99" s="35">
        <v>14020.066873592696</v>
      </c>
      <c r="D99" s="36">
        <v>0</v>
      </c>
      <c r="E99" s="37">
        <v>12629.625915557393</v>
      </c>
      <c r="F99" s="36">
        <v>1390.4409580353022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2559.5383998094435</v>
      </c>
      <c r="M99" s="35">
        <v>0</v>
      </c>
      <c r="N99" s="38">
        <f t="shared" si="9"/>
        <v>16579.60527340214</v>
      </c>
      <c r="O99" s="33"/>
    </row>
    <row r="100" spans="1:15" x14ac:dyDescent="0.25">
      <c r="A100" s="9" t="s">
        <v>173</v>
      </c>
      <c r="B100" s="10" t="s">
        <v>289</v>
      </c>
      <c r="C100" s="35">
        <v>2025.3809766505938</v>
      </c>
      <c r="D100" s="36">
        <v>0</v>
      </c>
      <c r="E100" s="37">
        <v>1892.6186685768496</v>
      </c>
      <c r="F100" s="36">
        <v>132.76230807374412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70.671125572843295</v>
      </c>
      <c r="M100" s="35">
        <v>0</v>
      </c>
      <c r="N100" s="38">
        <f t="shared" si="9"/>
        <v>2096.052102223437</v>
      </c>
      <c r="O100" s="33"/>
    </row>
    <row r="101" spans="1:15" x14ac:dyDescent="0.25">
      <c r="A101" s="9" t="s">
        <v>174</v>
      </c>
      <c r="B101" s="10" t="s">
        <v>172</v>
      </c>
      <c r="C101" s="35">
        <v>4240.9902073069861</v>
      </c>
      <c r="D101" s="36">
        <v>0</v>
      </c>
      <c r="E101" s="37">
        <v>3251.5406795126855</v>
      </c>
      <c r="F101" s="36">
        <v>989.44952779430014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9"/>
        <v>4240.9902073069861</v>
      </c>
      <c r="O101" s="33"/>
    </row>
    <row r="102" spans="1:15" x14ac:dyDescent="0.25">
      <c r="A102" s="9" t="s">
        <v>175</v>
      </c>
      <c r="B102" s="10" t="s">
        <v>290</v>
      </c>
      <c r="C102" s="35">
        <v>26176.400169413522</v>
      </c>
      <c r="D102" s="36">
        <v>5990.5611271630878</v>
      </c>
      <c r="E102" s="37">
        <v>11944.271987820171</v>
      </c>
      <c r="F102" s="36">
        <v>8241.5670544302629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9"/>
        <v>26176.400169413522</v>
      </c>
      <c r="O102" s="33"/>
    </row>
    <row r="103" spans="1:15" x14ac:dyDescent="0.25">
      <c r="A103" s="9" t="s">
        <v>177</v>
      </c>
      <c r="B103" s="10" t="s">
        <v>176</v>
      </c>
      <c r="C103" s="35">
        <v>7367.2513840884149</v>
      </c>
      <c r="D103" s="36">
        <v>2379.3121856237522</v>
      </c>
      <c r="E103" s="37">
        <v>3359.5132409032162</v>
      </c>
      <c r="F103" s="36">
        <v>1628.4259575614469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9"/>
        <v>7367.2513840884149</v>
      </c>
      <c r="O103" s="33"/>
    </row>
    <row r="104" spans="1:15" x14ac:dyDescent="0.25">
      <c r="A104" s="9" t="s">
        <v>179</v>
      </c>
      <c r="B104" s="10" t="s">
        <v>178</v>
      </c>
      <c r="C104" s="35">
        <v>35116.214073981551</v>
      </c>
      <c r="D104" s="36">
        <v>0</v>
      </c>
      <c r="E104" s="37">
        <v>19860.923437317048</v>
      </c>
      <c r="F104" s="36">
        <v>15255.290636664504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537.17725149266153</v>
      </c>
      <c r="M104" s="35">
        <v>0</v>
      </c>
      <c r="N104" s="38">
        <f t="shared" si="9"/>
        <v>35653.391325474215</v>
      </c>
      <c r="O104" s="33"/>
    </row>
    <row r="105" spans="1:15" x14ac:dyDescent="0.25">
      <c r="A105" s="9" t="s">
        <v>181</v>
      </c>
      <c r="B105" s="10" t="s">
        <v>180</v>
      </c>
      <c r="C105" s="35">
        <v>35321.818084981242</v>
      </c>
      <c r="D105" s="36">
        <v>0</v>
      </c>
      <c r="E105" s="37">
        <v>30872.735301608642</v>
      </c>
      <c r="F105" s="36">
        <v>4449.0827833725998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4711.8702842638177</v>
      </c>
      <c r="M105" s="35">
        <v>0</v>
      </c>
      <c r="N105" s="38">
        <f t="shared" si="9"/>
        <v>40033.688369245057</v>
      </c>
      <c r="O105" s="33"/>
    </row>
    <row r="106" spans="1:15" ht="45" x14ac:dyDescent="0.25">
      <c r="A106" s="9" t="s">
        <v>183</v>
      </c>
      <c r="B106" s="10" t="s">
        <v>182</v>
      </c>
      <c r="C106" s="35">
        <v>6448.5932119552508</v>
      </c>
      <c r="D106" s="36">
        <v>0</v>
      </c>
      <c r="E106" s="37">
        <v>4143.4827328829879</v>
      </c>
      <c r="F106" s="36">
        <v>2305.1104790722634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9"/>
        <v>6448.5932119552508</v>
      </c>
      <c r="O106" s="33"/>
    </row>
    <row r="107" spans="1:15" x14ac:dyDescent="0.25">
      <c r="A107" s="9" t="s">
        <v>185</v>
      </c>
      <c r="B107" s="10" t="s">
        <v>184</v>
      </c>
      <c r="C107" s="35">
        <v>48153.949397064309</v>
      </c>
      <c r="D107" s="36">
        <v>40531.240610617955</v>
      </c>
      <c r="E107" s="37">
        <v>3779.5635278908253</v>
      </c>
      <c r="F107" s="36">
        <v>3843.1452585555253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9"/>
        <v>48153.949397064309</v>
      </c>
      <c r="O107" s="33"/>
    </row>
    <row r="108" spans="1:15" ht="30" x14ac:dyDescent="0.25">
      <c r="A108" s="9" t="s">
        <v>187</v>
      </c>
      <c r="B108" s="10" t="s">
        <v>186</v>
      </c>
      <c r="C108" s="35">
        <v>89691.051061808539</v>
      </c>
      <c r="D108" s="36">
        <v>0</v>
      </c>
      <c r="E108" s="37">
        <v>37285.38314603913</v>
      </c>
      <c r="F108" s="36">
        <v>52405.667915769416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131.08290742840154</v>
      </c>
      <c r="M108" s="35">
        <v>0</v>
      </c>
      <c r="N108" s="38">
        <f t="shared" si="9"/>
        <v>89822.133969236937</v>
      </c>
      <c r="O108" s="33"/>
    </row>
    <row r="109" spans="1:15" x14ac:dyDescent="0.25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4609.8702633350958</v>
      </c>
      <c r="H109" s="36">
        <v>4609.8702633350958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9"/>
        <v>4609.8702633350958</v>
      </c>
      <c r="O109" s="33"/>
    </row>
    <row r="110" spans="1:15" x14ac:dyDescent="0.25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113497.16360351554</v>
      </c>
      <c r="H110" s="36">
        <v>66016.54743948477</v>
      </c>
      <c r="I110" s="37">
        <v>23007.456668042898</v>
      </c>
      <c r="J110" s="36">
        <v>24473.159495987864</v>
      </c>
      <c r="K110" s="35">
        <v>0</v>
      </c>
      <c r="L110" s="35">
        <v>0</v>
      </c>
      <c r="M110" s="35">
        <v>0</v>
      </c>
      <c r="N110" s="38">
        <f t="shared" si="9"/>
        <v>113497.16360351554</v>
      </c>
      <c r="O110" s="33"/>
    </row>
    <row r="111" spans="1:15" ht="30" x14ac:dyDescent="0.25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15919.499894510023</v>
      </c>
      <c r="H111" s="36">
        <v>530.09907574199747</v>
      </c>
      <c r="I111" s="37">
        <v>3550.6671212735209</v>
      </c>
      <c r="J111" s="36">
        <v>11838.733697494506</v>
      </c>
      <c r="K111" s="35">
        <v>0</v>
      </c>
      <c r="L111" s="35">
        <v>0</v>
      </c>
      <c r="M111" s="35">
        <v>150.06262343417069</v>
      </c>
      <c r="N111" s="38">
        <f t="shared" si="9"/>
        <v>16069.562517944194</v>
      </c>
      <c r="O111" s="33"/>
    </row>
    <row r="112" spans="1:15" ht="45" x14ac:dyDescent="0.25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42025.798562622462</v>
      </c>
      <c r="H112" s="36">
        <v>39878.974505493919</v>
      </c>
      <c r="I112" s="37">
        <v>166.15517302045379</v>
      </c>
      <c r="J112" s="36">
        <v>1980.6688841080972</v>
      </c>
      <c r="K112" s="35">
        <v>0</v>
      </c>
      <c r="L112" s="35">
        <v>0</v>
      </c>
      <c r="M112" s="35">
        <v>0</v>
      </c>
      <c r="N112" s="38">
        <f t="shared" si="9"/>
        <v>42025.798562622462</v>
      </c>
      <c r="O112" s="33"/>
    </row>
    <row r="113" spans="1:15" ht="30" x14ac:dyDescent="0.25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11129.500429864433</v>
      </c>
      <c r="H113" s="36">
        <v>5348.8646489956054</v>
      </c>
      <c r="I113" s="37">
        <v>3464.4970911275013</v>
      </c>
      <c r="J113" s="36">
        <v>2316.1386897413272</v>
      </c>
      <c r="K113" s="35">
        <v>0</v>
      </c>
      <c r="L113" s="35">
        <v>687.54495481142249</v>
      </c>
      <c r="M113" s="35">
        <v>0</v>
      </c>
      <c r="N113" s="38">
        <f t="shared" si="9"/>
        <v>11817.045384675856</v>
      </c>
      <c r="O113" s="33"/>
    </row>
    <row r="114" spans="1:15" ht="30" x14ac:dyDescent="0.25">
      <c r="A114" s="9" t="s">
        <v>310</v>
      </c>
      <c r="B114" s="10" t="s">
        <v>293</v>
      </c>
      <c r="C114" s="35">
        <v>14828.019197882737</v>
      </c>
      <c r="D114" s="36">
        <v>0</v>
      </c>
      <c r="E114" s="37">
        <v>13849.92276196264</v>
      </c>
      <c r="F114" s="36">
        <v>978.09643592009729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275.03796233639645</v>
      </c>
      <c r="M114" s="35">
        <v>0</v>
      </c>
      <c r="N114" s="38">
        <f t="shared" si="9"/>
        <v>15103.057160219134</v>
      </c>
      <c r="O114" s="33"/>
    </row>
    <row r="115" spans="1:15" x14ac:dyDescent="0.25">
      <c r="A115" s="9" t="s">
        <v>197</v>
      </c>
      <c r="B115" s="10" t="s">
        <v>195</v>
      </c>
      <c r="C115" s="35">
        <v>5550.9446257978561</v>
      </c>
      <c r="D115" s="36">
        <v>0</v>
      </c>
      <c r="E115" s="37">
        <v>5165.6621847003835</v>
      </c>
      <c r="F115" s="36">
        <v>385.28244109747232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1737.2491994801808</v>
      </c>
      <c r="M115" s="35">
        <v>0</v>
      </c>
      <c r="N115" s="38">
        <f t="shared" si="9"/>
        <v>7288.1938252780365</v>
      </c>
      <c r="O115" s="33"/>
    </row>
    <row r="116" spans="1:15" ht="30" x14ac:dyDescent="0.25">
      <c r="A116" s="9" t="s">
        <v>198</v>
      </c>
      <c r="B116" s="10" t="s">
        <v>196</v>
      </c>
      <c r="C116" s="35">
        <v>7354.8935694190004</v>
      </c>
      <c r="D116" s="36">
        <v>0</v>
      </c>
      <c r="E116" s="37">
        <v>6837.1497367775637</v>
      </c>
      <c r="F116" s="36">
        <v>517.74383264143682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122.87297485765049</v>
      </c>
      <c r="M116" s="35">
        <v>0</v>
      </c>
      <c r="N116" s="38">
        <f t="shared" si="9"/>
        <v>7477.7665442766511</v>
      </c>
      <c r="O116" s="33"/>
    </row>
    <row r="117" spans="1:15" ht="30" x14ac:dyDescent="0.25">
      <c r="A117" s="9" t="s">
        <v>311</v>
      </c>
      <c r="B117" s="10" t="s">
        <v>294</v>
      </c>
      <c r="C117" s="35">
        <v>126133.61882564594</v>
      </c>
      <c r="D117" s="36">
        <v>0</v>
      </c>
      <c r="E117" s="37">
        <v>10472.125015282452</v>
      </c>
      <c r="F117" s="36">
        <v>115661.49381036349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15.397532450611648</v>
      </c>
      <c r="M117" s="35">
        <v>0</v>
      </c>
      <c r="N117" s="38">
        <f t="shared" si="9"/>
        <v>126149.01635809656</v>
      </c>
      <c r="O117" s="33"/>
    </row>
    <row r="118" spans="1:15" ht="30" x14ac:dyDescent="0.25">
      <c r="A118" s="9" t="s">
        <v>201</v>
      </c>
      <c r="B118" s="10" t="s">
        <v>199</v>
      </c>
      <c r="C118" s="35">
        <v>10674.458788539088</v>
      </c>
      <c r="D118" s="36">
        <v>0</v>
      </c>
      <c r="E118" s="37">
        <v>8638.0983403025839</v>
      </c>
      <c r="F118" s="36">
        <v>2036.360448236504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1043.383948399251</v>
      </c>
      <c r="M118" s="35">
        <v>0</v>
      </c>
      <c r="N118" s="38">
        <f t="shared" si="9"/>
        <v>11717.842736938339</v>
      </c>
      <c r="O118" s="33"/>
    </row>
    <row r="119" spans="1:15" x14ac:dyDescent="0.25">
      <c r="A119" s="9" t="s">
        <v>312</v>
      </c>
      <c r="B119" s="10" t="s">
        <v>200</v>
      </c>
      <c r="C119" s="35">
        <v>14583.196817709149</v>
      </c>
      <c r="D119" s="36">
        <v>0</v>
      </c>
      <c r="E119" s="37">
        <v>4240.728945677698</v>
      </c>
      <c r="F119" s="36">
        <v>10342.467872031451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9"/>
        <v>14583.196817709149</v>
      </c>
      <c r="O119" s="33"/>
    </row>
    <row r="120" spans="1:15" x14ac:dyDescent="0.25">
      <c r="A120" s="9" t="s">
        <v>204</v>
      </c>
      <c r="B120" s="10" t="s">
        <v>202</v>
      </c>
      <c r="C120" s="35">
        <v>15254.22980917138</v>
      </c>
      <c r="D120" s="36">
        <v>0</v>
      </c>
      <c r="E120" s="37">
        <v>9712.7802114979386</v>
      </c>
      <c r="F120" s="36">
        <v>5541.4495976734415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435.84012060683006</v>
      </c>
      <c r="M120" s="35">
        <v>0</v>
      </c>
      <c r="N120" s="38">
        <f t="shared" si="9"/>
        <v>15690.06992977821</v>
      </c>
      <c r="O120" s="33"/>
    </row>
    <row r="121" spans="1:15" x14ac:dyDescent="0.25">
      <c r="A121" s="9" t="s">
        <v>206</v>
      </c>
      <c r="B121" s="10" t="s">
        <v>203</v>
      </c>
      <c r="C121" s="35">
        <v>10735.774258131874</v>
      </c>
      <c r="D121" s="36">
        <v>0</v>
      </c>
      <c r="E121" s="37">
        <v>2763.8257524061682</v>
      </c>
      <c r="F121" s="36">
        <v>7971.9485057257052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754.60324818153572</v>
      </c>
      <c r="M121" s="35">
        <v>0</v>
      </c>
      <c r="N121" s="38">
        <f t="shared" si="9"/>
        <v>11490.377506313411</v>
      </c>
      <c r="O121" s="33"/>
    </row>
    <row r="122" spans="1:15" x14ac:dyDescent="0.25">
      <c r="A122" s="9" t="s">
        <v>207</v>
      </c>
      <c r="B122" s="10" t="s">
        <v>205</v>
      </c>
      <c r="C122" s="35">
        <v>1526.9315716719775</v>
      </c>
      <c r="D122" s="36">
        <v>0</v>
      </c>
      <c r="E122" s="37">
        <v>1526.9315716719775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177.09704525145207</v>
      </c>
      <c r="M122" s="35">
        <v>0</v>
      </c>
      <c r="N122" s="38">
        <f t="shared" si="9"/>
        <v>1704.0286169234296</v>
      </c>
      <c r="O122" s="33"/>
    </row>
    <row r="123" spans="1:15" ht="30" x14ac:dyDescent="0.25">
      <c r="A123" s="9" t="s">
        <v>209</v>
      </c>
      <c r="B123" s="10" t="s">
        <v>295</v>
      </c>
      <c r="C123" s="35">
        <v>3023.9879671691424</v>
      </c>
      <c r="D123" s="36">
        <v>0</v>
      </c>
      <c r="E123" s="37">
        <v>2696.7599830491426</v>
      </c>
      <c r="F123" s="36">
        <v>327.22798411999997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391.38209797260714</v>
      </c>
      <c r="M123" s="35">
        <v>0</v>
      </c>
      <c r="N123" s="38">
        <f t="shared" si="9"/>
        <v>3415.3700651417494</v>
      </c>
      <c r="O123" s="33"/>
    </row>
    <row r="124" spans="1:15" ht="30" x14ac:dyDescent="0.25">
      <c r="A124" s="9" t="s">
        <v>211</v>
      </c>
      <c r="B124" s="10" t="s">
        <v>296</v>
      </c>
      <c r="C124" s="35">
        <v>732.65167227401832</v>
      </c>
      <c r="D124" s="36">
        <v>0</v>
      </c>
      <c r="E124" s="37">
        <v>732.65167227401832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103.94958965591371</v>
      </c>
      <c r="M124" s="35">
        <v>0</v>
      </c>
      <c r="N124" s="38">
        <f t="shared" si="9"/>
        <v>836.60126192993198</v>
      </c>
      <c r="O124" s="33"/>
    </row>
    <row r="125" spans="1:15" ht="30" x14ac:dyDescent="0.25">
      <c r="A125" s="9" t="s">
        <v>213</v>
      </c>
      <c r="B125" s="10" t="s">
        <v>297</v>
      </c>
      <c r="C125" s="35">
        <v>3620.95447143706</v>
      </c>
      <c r="D125" s="36">
        <v>114.33797136903964</v>
      </c>
      <c r="E125" s="37">
        <v>3030.7813007578561</v>
      </c>
      <c r="F125" s="36">
        <v>475.8351993101644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749.17121697213111</v>
      </c>
      <c r="M125" s="35">
        <v>0</v>
      </c>
      <c r="N125" s="38">
        <f t="shared" si="9"/>
        <v>4370.1256884091908</v>
      </c>
      <c r="O125" s="33"/>
    </row>
    <row r="126" spans="1:15" ht="45" x14ac:dyDescent="0.25">
      <c r="A126" s="9" t="s">
        <v>215</v>
      </c>
      <c r="B126" s="10" t="s">
        <v>298</v>
      </c>
      <c r="C126" s="35">
        <v>10.352546188749521</v>
      </c>
      <c r="D126" s="36">
        <v>0</v>
      </c>
      <c r="E126" s="37">
        <v>10.352546188749521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9"/>
        <v>10.352546188749521</v>
      </c>
      <c r="O126" s="33"/>
    </row>
    <row r="127" spans="1:15" x14ac:dyDescent="0.25">
      <c r="A127" s="9" t="s">
        <v>239</v>
      </c>
      <c r="B127" s="10" t="s">
        <v>208</v>
      </c>
      <c r="C127" s="35">
        <v>23820.143413003214</v>
      </c>
      <c r="D127" s="36">
        <v>0</v>
      </c>
      <c r="E127" s="37">
        <v>18769.616821745745</v>
      </c>
      <c r="F127" s="36">
        <v>5050.5265912574705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9"/>
        <v>23820.143413003214</v>
      </c>
      <c r="O127" s="33"/>
    </row>
    <row r="128" spans="1:15" ht="30" x14ac:dyDescent="0.25">
      <c r="A128" s="9" t="s">
        <v>241</v>
      </c>
      <c r="B128" s="10" t="s">
        <v>210</v>
      </c>
      <c r="C128" s="35">
        <v>5472.2189887982668</v>
      </c>
      <c r="D128" s="36">
        <v>0</v>
      </c>
      <c r="E128" s="37">
        <v>3857.8353792523058</v>
      </c>
      <c r="F128" s="36">
        <v>1614.383609545961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23.956132834499037</v>
      </c>
      <c r="M128" s="35">
        <v>0</v>
      </c>
      <c r="N128" s="38">
        <f t="shared" si="9"/>
        <v>5496.1751216327657</v>
      </c>
      <c r="O128" s="33"/>
    </row>
    <row r="129" spans="1:15" x14ac:dyDescent="0.25">
      <c r="A129" s="9" t="s">
        <v>243</v>
      </c>
      <c r="B129" s="10" t="s">
        <v>212</v>
      </c>
      <c r="C129" s="35">
        <v>27660.997189382717</v>
      </c>
      <c r="D129" s="36">
        <v>0</v>
      </c>
      <c r="E129" s="37">
        <v>24694.34519111093</v>
      </c>
      <c r="F129" s="36">
        <v>2966.6519982717891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33.97751270826366</v>
      </c>
      <c r="M129" s="35">
        <v>0</v>
      </c>
      <c r="N129" s="38">
        <f t="shared" si="9"/>
        <v>27694.974702090982</v>
      </c>
      <c r="O129" s="33"/>
    </row>
    <row r="130" spans="1:15" x14ac:dyDescent="0.25">
      <c r="A130" s="9" t="s">
        <v>313</v>
      </c>
      <c r="B130" s="10" t="s">
        <v>214</v>
      </c>
      <c r="C130" s="35">
        <v>12576.925544710935</v>
      </c>
      <c r="D130" s="36">
        <v>0</v>
      </c>
      <c r="E130" s="37">
        <v>11264.292294977471</v>
      </c>
      <c r="F130" s="36">
        <v>1312.6332497334638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165.70075710201996</v>
      </c>
      <c r="M130" s="35">
        <v>0</v>
      </c>
      <c r="N130" s="38">
        <f t="shared" si="9"/>
        <v>12742.626301812956</v>
      </c>
      <c r="O130" s="33"/>
    </row>
    <row r="131" spans="1:15" ht="30" x14ac:dyDescent="0.25">
      <c r="A131" s="9" t="s">
        <v>314</v>
      </c>
      <c r="B131" s="10" t="s">
        <v>216</v>
      </c>
      <c r="C131" s="35">
        <v>57846.317291206455</v>
      </c>
      <c r="D131" s="36">
        <v>1949.0151528699998</v>
      </c>
      <c r="E131" s="37">
        <v>23617.981294984183</v>
      </c>
      <c r="F131" s="36">
        <v>32279.320843352267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0</v>
      </c>
      <c r="N131" s="38">
        <f t="shared" si="9"/>
        <v>57846.317291206455</v>
      </c>
      <c r="O131" s="33"/>
    </row>
    <row r="132" spans="1:15" x14ac:dyDescent="0.25">
      <c r="A132" s="9" t="s">
        <v>315</v>
      </c>
      <c r="B132" s="10" t="s">
        <v>217</v>
      </c>
      <c r="C132" s="35">
        <v>54427.224456010728</v>
      </c>
      <c r="D132" s="36">
        <v>0</v>
      </c>
      <c r="E132" s="37">
        <v>49198.492235682032</v>
      </c>
      <c r="F132" s="36">
        <v>5228.7322203286994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5942.28120191977</v>
      </c>
      <c r="M132" s="35">
        <v>0</v>
      </c>
      <c r="N132" s="38">
        <f t="shared" si="9"/>
        <v>60369.505657930495</v>
      </c>
      <c r="O132" s="33"/>
    </row>
    <row r="133" spans="1:15" ht="30" x14ac:dyDescent="0.25">
      <c r="A133" s="9" t="s">
        <v>316</v>
      </c>
      <c r="B133" s="10" t="s">
        <v>218</v>
      </c>
      <c r="C133" s="35">
        <v>31536.515559464497</v>
      </c>
      <c r="D133" s="36">
        <v>3572.3094911492672</v>
      </c>
      <c r="E133" s="37">
        <v>26156.401483087757</v>
      </c>
      <c r="F133" s="36">
        <v>1807.8045852274718</v>
      </c>
      <c r="G133" s="35">
        <v>2212.960851450001</v>
      </c>
      <c r="H133" s="36">
        <v>2212.960851450001</v>
      </c>
      <c r="I133" s="37">
        <v>0</v>
      </c>
      <c r="J133" s="36">
        <v>0</v>
      </c>
      <c r="K133" s="35">
        <v>0</v>
      </c>
      <c r="L133" s="35">
        <v>7048.9829528313785</v>
      </c>
      <c r="M133" s="35">
        <v>0</v>
      </c>
      <c r="N133" s="38">
        <f t="shared" si="9"/>
        <v>40798.459363745875</v>
      </c>
      <c r="O133" s="33"/>
    </row>
    <row r="134" spans="1:15" x14ac:dyDescent="0.25">
      <c r="A134" s="9" t="s">
        <v>225</v>
      </c>
      <c r="B134" s="10" t="s">
        <v>299</v>
      </c>
      <c r="C134" s="35">
        <v>1351.3920233880815</v>
      </c>
      <c r="D134" s="36">
        <v>0</v>
      </c>
      <c r="E134" s="37">
        <v>1351.3920233880815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344.6439952589983</v>
      </c>
      <c r="M134" s="35">
        <v>0</v>
      </c>
      <c r="N134" s="38">
        <f t="shared" si="9"/>
        <v>1696.0360186470798</v>
      </c>
      <c r="O134" s="33"/>
    </row>
    <row r="135" spans="1:15" ht="30" x14ac:dyDescent="0.25">
      <c r="A135" s="9" t="s">
        <v>227</v>
      </c>
      <c r="B135" s="10" t="s">
        <v>300</v>
      </c>
      <c r="C135" s="35">
        <v>1444.5843982831848</v>
      </c>
      <c r="D135" s="36">
        <v>0</v>
      </c>
      <c r="E135" s="37">
        <v>1427.7507265341201</v>
      </c>
      <c r="F135" s="36">
        <v>16.833671749064621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10.173750669616862</v>
      </c>
      <c r="M135" s="35">
        <v>0</v>
      </c>
      <c r="N135" s="38">
        <f t="shared" si="9"/>
        <v>1454.7581489528015</v>
      </c>
      <c r="O135" s="33"/>
    </row>
    <row r="136" spans="1:15" x14ac:dyDescent="0.25">
      <c r="A136" s="9" t="s">
        <v>234</v>
      </c>
      <c r="B136" s="10" t="s">
        <v>301</v>
      </c>
      <c r="C136" s="35">
        <v>6176.1608591086333</v>
      </c>
      <c r="D136" s="36">
        <v>3791.5924908019092</v>
      </c>
      <c r="E136" s="37">
        <v>1962.3090017143429</v>
      </c>
      <c r="F136" s="36">
        <v>422.25936659238079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163.56570854181305</v>
      </c>
      <c r="M136" s="35">
        <v>0</v>
      </c>
      <c r="N136" s="38">
        <f t="shared" si="9"/>
        <v>6339.7265676504467</v>
      </c>
      <c r="O136" s="33"/>
    </row>
    <row r="137" spans="1:15" x14ac:dyDescent="0.25">
      <c r="A137" s="9" t="s">
        <v>317</v>
      </c>
      <c r="B137" s="10" t="s">
        <v>302</v>
      </c>
      <c r="C137" s="35">
        <v>11070.959999251967</v>
      </c>
      <c r="D137" s="36">
        <v>0</v>
      </c>
      <c r="E137" s="82">
        <v>10176.392377142181</v>
      </c>
      <c r="F137" s="36">
        <v>894.56762210978604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236.76743875642526</v>
      </c>
      <c r="M137" s="35">
        <v>0</v>
      </c>
      <c r="N137" s="38">
        <f t="shared" si="9"/>
        <v>11307.727438008393</v>
      </c>
      <c r="O137" s="33"/>
    </row>
    <row r="138" spans="1:15" x14ac:dyDescent="0.25">
      <c r="A138" s="9" t="s">
        <v>318</v>
      </c>
      <c r="B138" s="10" t="s">
        <v>220</v>
      </c>
      <c r="C138" s="35">
        <v>2734.4689007221441</v>
      </c>
      <c r="D138" s="36">
        <v>0</v>
      </c>
      <c r="E138" s="82">
        <v>2734.4689007221441</v>
      </c>
      <c r="F138" s="36">
        <v>0</v>
      </c>
      <c r="G138" s="35">
        <v>150.60456439029059</v>
      </c>
      <c r="H138" s="36">
        <v>0</v>
      </c>
      <c r="I138" s="82">
        <v>150.60456439029059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9"/>
        <v>2885.0734651124349</v>
      </c>
      <c r="O138" s="33"/>
    </row>
    <row r="139" spans="1:15" ht="30" x14ac:dyDescent="0.25">
      <c r="A139" s="9" t="s">
        <v>319</v>
      </c>
      <c r="B139" s="10" t="s">
        <v>222</v>
      </c>
      <c r="C139" s="35">
        <v>4369.2065068943484</v>
      </c>
      <c r="D139" s="36">
        <v>0</v>
      </c>
      <c r="E139" s="82">
        <v>2714.2336821343483</v>
      </c>
      <c r="F139" s="36">
        <v>1654.9728247600001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222.189117515232</v>
      </c>
      <c r="M139" s="35">
        <v>0</v>
      </c>
      <c r="N139" s="38">
        <f t="shared" si="9"/>
        <v>4591.3956244095807</v>
      </c>
      <c r="O139" s="33"/>
    </row>
    <row r="140" spans="1:15" ht="30" x14ac:dyDescent="0.25">
      <c r="A140" s="9" t="s">
        <v>320</v>
      </c>
      <c r="B140" s="10" t="s">
        <v>223</v>
      </c>
      <c r="C140" s="35">
        <v>529.90894419639812</v>
      </c>
      <c r="D140" s="36">
        <v>0</v>
      </c>
      <c r="E140" s="82">
        <v>441.04515998639818</v>
      </c>
      <c r="F140" s="36">
        <v>88.863784210000006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6.7535941807916036</v>
      </c>
      <c r="M140" s="35">
        <v>0</v>
      </c>
      <c r="N140" s="38">
        <f t="shared" si="9"/>
        <v>536.66253837718978</v>
      </c>
      <c r="O140" s="33"/>
    </row>
    <row r="141" spans="1:15" x14ac:dyDescent="0.25">
      <c r="A141" s="9" t="s">
        <v>321</v>
      </c>
      <c r="B141" s="10" t="s">
        <v>224</v>
      </c>
      <c r="C141" s="35">
        <v>1843.4381830013908</v>
      </c>
      <c r="D141" s="36">
        <v>0</v>
      </c>
      <c r="E141" s="82">
        <v>1843.4381830013908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1027.3512168385539</v>
      </c>
      <c r="M141" s="35">
        <v>0</v>
      </c>
      <c r="N141" s="38">
        <f t="shared" si="9"/>
        <v>2870.789399839945</v>
      </c>
      <c r="O141" s="33"/>
    </row>
    <row r="142" spans="1:15" x14ac:dyDescent="0.25">
      <c r="A142" s="9" t="s">
        <v>322</v>
      </c>
      <c r="B142" s="10" t="s">
        <v>226</v>
      </c>
      <c r="C142" s="35">
        <v>1066.0479747624504</v>
      </c>
      <c r="D142" s="36">
        <v>0</v>
      </c>
      <c r="E142" s="82">
        <v>1066.0479747624504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9"/>
        <v>1066.0479747624504</v>
      </c>
      <c r="O142" s="33"/>
    </row>
    <row r="143" spans="1:15" ht="14.25" customHeight="1" x14ac:dyDescent="0.25">
      <c r="A143" s="9" t="s">
        <v>323</v>
      </c>
      <c r="B143" s="10" t="s">
        <v>228</v>
      </c>
      <c r="C143" s="35">
        <v>604.35965172495253</v>
      </c>
      <c r="D143" s="36">
        <v>0</v>
      </c>
      <c r="E143" s="82">
        <v>604.35965172495253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9"/>
        <v>604.35965172495253</v>
      </c>
      <c r="O143" s="33"/>
    </row>
    <row r="144" spans="1:15" x14ac:dyDescent="0.25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</row>
    <row r="145" spans="1:15" x14ac:dyDescent="0.25">
      <c r="A145" s="11"/>
      <c r="B145" s="12" t="s">
        <v>229</v>
      </c>
      <c r="C145" s="45">
        <f t="shared" ref="C145:M145" si="10">SUM(C12:C144)</f>
        <v>1420675.8374443224</v>
      </c>
      <c r="D145" s="45">
        <f t="shared" si="10"/>
        <v>127722.2063680447</v>
      </c>
      <c r="E145" s="83">
        <f t="shared" si="10"/>
        <v>785681.73751108465</v>
      </c>
      <c r="F145" s="45">
        <f t="shared" si="10"/>
        <v>506338.50923706859</v>
      </c>
      <c r="G145" s="45">
        <f t="shared" si="10"/>
        <v>189545.39816968783</v>
      </c>
      <c r="H145" s="45">
        <f t="shared" si="10"/>
        <v>118597.31678450138</v>
      </c>
      <c r="I145" s="83">
        <f t="shared" si="10"/>
        <v>30339.380617854666</v>
      </c>
      <c r="J145" s="45">
        <f t="shared" si="10"/>
        <v>40608.700767331793</v>
      </c>
      <c r="K145" s="45">
        <f t="shared" si="10"/>
        <v>580.99985804432129</v>
      </c>
      <c r="L145" s="45">
        <f t="shared" si="10"/>
        <v>57940.636342969789</v>
      </c>
      <c r="M145" s="45">
        <f t="shared" si="10"/>
        <v>150.06262343417069</v>
      </c>
      <c r="N145" s="45">
        <f t="shared" ref="N145" si="11">+C145+G145+K145+L145+M145</f>
        <v>1668892.9344384584</v>
      </c>
      <c r="O145" s="33"/>
    </row>
    <row r="146" spans="1:15" x14ac:dyDescent="0.25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</row>
    <row r="147" spans="1:15" x14ac:dyDescent="0.25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48.63312055911171</v>
      </c>
      <c r="M147" s="35">
        <v>0</v>
      </c>
      <c r="N147" s="38">
        <f t="shared" ref="N147:N153" si="12">+C147+G147+K147+L147+M147</f>
        <v>48.63312055911171</v>
      </c>
      <c r="O147" s="33"/>
    </row>
    <row r="148" spans="1:15" x14ac:dyDescent="0.25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38.760755935173449</v>
      </c>
      <c r="L148" s="35">
        <v>0</v>
      </c>
      <c r="M148" s="35">
        <v>0</v>
      </c>
      <c r="N148" s="38">
        <f t="shared" si="12"/>
        <v>38.760755935173449</v>
      </c>
      <c r="O148" s="33"/>
    </row>
    <row r="149" spans="1:15" x14ac:dyDescent="0.25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5358.7998281186119</v>
      </c>
      <c r="L149" s="35">
        <v>0</v>
      </c>
      <c r="M149" s="35">
        <v>0</v>
      </c>
      <c r="N149" s="38">
        <f t="shared" si="12"/>
        <v>5358.7998281186119</v>
      </c>
      <c r="O149" s="33"/>
    </row>
    <row r="150" spans="1:15" x14ac:dyDescent="0.25">
      <c r="A150" s="9" t="s">
        <v>324</v>
      </c>
      <c r="B150" s="16" t="s">
        <v>159</v>
      </c>
      <c r="C150" s="35">
        <v>7563.0517791328939</v>
      </c>
      <c r="D150" s="40">
        <v>7563.0517791328939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1947.6707285245602</v>
      </c>
      <c r="L150" s="35">
        <v>0</v>
      </c>
      <c r="M150" s="35">
        <v>0</v>
      </c>
      <c r="N150" s="38">
        <f t="shared" si="12"/>
        <v>9510.7225076574541</v>
      </c>
      <c r="O150" s="33"/>
    </row>
    <row r="151" spans="1:15" x14ac:dyDescent="0.25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2"/>
        <v>0</v>
      </c>
      <c r="O151" s="33"/>
    </row>
    <row r="152" spans="1:15" x14ac:dyDescent="0.25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5903.8406474251151</v>
      </c>
      <c r="L152" s="35">
        <v>0</v>
      </c>
      <c r="M152" s="35">
        <v>0</v>
      </c>
      <c r="N152" s="38">
        <f t="shared" si="12"/>
        <v>5903.8406474251151</v>
      </c>
      <c r="O152" s="33"/>
    </row>
    <row r="153" spans="1:15" ht="30" x14ac:dyDescent="0.25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9794.5913423807997</v>
      </c>
      <c r="M153" s="35">
        <v>0</v>
      </c>
      <c r="N153" s="38">
        <f t="shared" si="12"/>
        <v>9794.5913423807997</v>
      </c>
      <c r="O153" s="33"/>
    </row>
    <row r="154" spans="1:15" x14ac:dyDescent="0.25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</row>
    <row r="155" spans="1:15" x14ac:dyDescent="0.25">
      <c r="A155" s="11"/>
      <c r="B155" s="12" t="s">
        <v>236</v>
      </c>
      <c r="C155" s="46">
        <f>SUM(C147:C154)</f>
        <v>7563.0517791328939</v>
      </c>
      <c r="D155" s="46">
        <f t="shared" ref="D155:K155" si="13">SUM(D147:D154)</f>
        <v>7563.0517791328939</v>
      </c>
      <c r="E155" s="46">
        <f t="shared" si="13"/>
        <v>0</v>
      </c>
      <c r="F155" s="46">
        <f t="shared" ref="F155" si="14">SUM(F147:F154)</f>
        <v>0</v>
      </c>
      <c r="G155" s="46">
        <f t="shared" si="13"/>
        <v>0</v>
      </c>
      <c r="H155" s="46">
        <f t="shared" ref="H155:I155" si="15">SUM(H147:H154)</f>
        <v>0</v>
      </c>
      <c r="I155" s="46">
        <f t="shared" si="15"/>
        <v>0</v>
      </c>
      <c r="J155" s="46">
        <f t="shared" ref="J155" si="16">SUM(J147:J154)</f>
        <v>0</v>
      </c>
      <c r="K155" s="46">
        <f t="shared" si="13"/>
        <v>13249.071960003461</v>
      </c>
      <c r="L155" s="46">
        <f>SUM(L147:L154)</f>
        <v>9843.224462939912</v>
      </c>
      <c r="M155" s="46">
        <f t="shared" ref="M155:N155" si="17">SUM(M147:M154)</f>
        <v>0</v>
      </c>
      <c r="N155" s="46">
        <f t="shared" si="17"/>
        <v>30655.348202076268</v>
      </c>
      <c r="O155" s="33"/>
    </row>
    <row r="156" spans="1:15" ht="31.5" customHeight="1" x14ac:dyDescent="0.25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</row>
    <row r="157" spans="1:15" x14ac:dyDescent="0.25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279.46020987198722</v>
      </c>
      <c r="N157" s="38">
        <f t="shared" ref="N157:N166" si="18">+C157+G157+K157+L157+M157</f>
        <v>279.46020987198722</v>
      </c>
      <c r="O157" s="33"/>
    </row>
    <row r="158" spans="1:15" x14ac:dyDescent="0.25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8"/>
        <v>0</v>
      </c>
      <c r="O158" s="33"/>
    </row>
    <row r="159" spans="1:15" x14ac:dyDescent="0.25">
      <c r="A159" s="9" t="s">
        <v>392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133.56140131000001</v>
      </c>
      <c r="L159" s="35">
        <v>0</v>
      </c>
      <c r="M159" s="35">
        <v>0</v>
      </c>
      <c r="N159" s="38">
        <f t="shared" si="18"/>
        <v>133.56140131000001</v>
      </c>
      <c r="O159" s="33"/>
    </row>
    <row r="160" spans="1:15" x14ac:dyDescent="0.25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105.63939879696736</v>
      </c>
      <c r="N160" s="38">
        <f t="shared" si="18"/>
        <v>105.63939879696736</v>
      </c>
      <c r="O160" s="33"/>
    </row>
    <row r="161" spans="1:15" ht="30" x14ac:dyDescent="0.25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109510.1477954115</v>
      </c>
      <c r="L161" s="35">
        <v>0</v>
      </c>
      <c r="M161" s="35">
        <v>0</v>
      </c>
      <c r="N161" s="38">
        <f t="shared" si="18"/>
        <v>109510.1477954115</v>
      </c>
      <c r="O161" s="33"/>
    </row>
    <row r="162" spans="1:15" x14ac:dyDescent="0.25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136386.43302335683</v>
      </c>
      <c r="L162" s="35">
        <v>0</v>
      </c>
      <c r="M162" s="35">
        <v>0</v>
      </c>
      <c r="N162" s="38">
        <f t="shared" si="18"/>
        <v>136386.43302335683</v>
      </c>
      <c r="O162" s="33"/>
    </row>
    <row r="163" spans="1:15" ht="30" x14ac:dyDescent="0.25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2016.4379384697286</v>
      </c>
      <c r="L163" s="35">
        <v>0</v>
      </c>
      <c r="M163" s="35">
        <v>0</v>
      </c>
      <c r="N163" s="38">
        <f t="shared" si="18"/>
        <v>2016.4379384697286</v>
      </c>
      <c r="O163" s="33"/>
    </row>
    <row r="164" spans="1:15" x14ac:dyDescent="0.25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270521.74015888333</v>
      </c>
      <c r="L164" s="35">
        <v>0</v>
      </c>
      <c r="M164" s="35">
        <v>1016.9440298330433</v>
      </c>
      <c r="N164" s="38">
        <f t="shared" si="18"/>
        <v>271538.68418871635</v>
      </c>
      <c r="O164" s="33"/>
    </row>
    <row r="165" spans="1:15" ht="30" x14ac:dyDescent="0.25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207853.1259812747</v>
      </c>
      <c r="L165" s="35">
        <v>0</v>
      </c>
      <c r="M165" s="35">
        <v>5213.9448951159366</v>
      </c>
      <c r="N165" s="38">
        <f t="shared" si="18"/>
        <v>213067.07087639064</v>
      </c>
      <c r="O165" s="33"/>
    </row>
    <row r="166" spans="1:15" x14ac:dyDescent="0.25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14246.658590530587</v>
      </c>
      <c r="N166" s="38">
        <f t="shared" si="18"/>
        <v>14246.658590530587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245</v>
      </c>
      <c r="C168" s="45">
        <f>SUM(C157:C167)</f>
        <v>0</v>
      </c>
      <c r="D168" s="45">
        <f t="shared" ref="D168:N168" si="19">SUM(D157:D167)</f>
        <v>0</v>
      </c>
      <c r="E168" s="45">
        <f t="shared" si="19"/>
        <v>0</v>
      </c>
      <c r="F168" s="45">
        <f t="shared" ref="F168" si="20">SUM(F157:F167)</f>
        <v>0</v>
      </c>
      <c r="G168" s="45">
        <f t="shared" si="19"/>
        <v>0</v>
      </c>
      <c r="H168" s="45">
        <f t="shared" ref="H168:I168" si="21">SUM(H157:H167)</f>
        <v>0</v>
      </c>
      <c r="I168" s="45">
        <f t="shared" si="21"/>
        <v>0</v>
      </c>
      <c r="J168" s="45">
        <f t="shared" ref="J168" si="22">SUM(J157:J167)</f>
        <v>0</v>
      </c>
      <c r="K168" s="45">
        <f t="shared" si="19"/>
        <v>726421.44629870611</v>
      </c>
      <c r="L168" s="45">
        <f t="shared" si="19"/>
        <v>0</v>
      </c>
      <c r="M168" s="45">
        <f t="shared" si="19"/>
        <v>20862.64712414852</v>
      </c>
      <c r="N168" s="45">
        <f t="shared" si="19"/>
        <v>747284.09342285467</v>
      </c>
      <c r="O168" s="33"/>
    </row>
    <row r="169" spans="1:15" x14ac:dyDescent="0.25">
      <c r="A169" s="19" t="s">
        <v>339</v>
      </c>
      <c r="B169" s="20" t="s">
        <v>274</v>
      </c>
      <c r="C169" s="45">
        <f>+C155+C168+C145</f>
        <v>1428238.8892234552</v>
      </c>
      <c r="D169" s="45">
        <f t="shared" ref="D169:N169" si="23">+D155+D168+D145</f>
        <v>135285.25814717761</v>
      </c>
      <c r="E169" s="45">
        <f t="shared" si="23"/>
        <v>785681.73751108465</v>
      </c>
      <c r="F169" s="45">
        <f t="shared" ref="F169" si="24">+F155+F168+F145</f>
        <v>506338.50923706859</v>
      </c>
      <c r="G169" s="45">
        <f t="shared" si="23"/>
        <v>189545.39816968783</v>
      </c>
      <c r="H169" s="45">
        <f t="shared" ref="H169:I169" si="25">+H155+H168+H145</f>
        <v>118597.31678450138</v>
      </c>
      <c r="I169" s="45">
        <f t="shared" si="25"/>
        <v>30339.380617854666</v>
      </c>
      <c r="J169" s="45">
        <f t="shared" ref="J169" si="26">+J155+J168+J145</f>
        <v>40608.700767331793</v>
      </c>
      <c r="K169" s="45">
        <f t="shared" si="23"/>
        <v>740251.5181167539</v>
      </c>
      <c r="L169" s="45">
        <f t="shared" si="23"/>
        <v>67783.860805909702</v>
      </c>
      <c r="M169" s="45">
        <f t="shared" si="23"/>
        <v>21012.709747582689</v>
      </c>
      <c r="N169" s="45">
        <f t="shared" si="23"/>
        <v>2446832.3760633892</v>
      </c>
      <c r="O169" s="33"/>
    </row>
    <row r="170" spans="1:15" x14ac:dyDescent="0.25">
      <c r="A170" t="s">
        <v>276</v>
      </c>
    </row>
    <row r="171" spans="1:15" x14ac:dyDescent="0.25">
      <c r="A171" s="28"/>
      <c r="N171" s="107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6:E167">
    <cfRule type="cellIs" dxfId="37" priority="11" stopIfTrue="1" operator="lessThan">
      <formula>0</formula>
    </cfRule>
  </conditionalFormatting>
  <conditionalFormatting sqref="E146:E154">
    <cfRule type="cellIs" dxfId="36" priority="12" stopIfTrue="1" operator="lessThan">
      <formula>0</formula>
    </cfRule>
  </conditionalFormatting>
  <conditionalFormatting sqref="F156:F167">
    <cfRule type="cellIs" dxfId="35" priority="9" stopIfTrue="1" operator="lessThan">
      <formula>0</formula>
    </cfRule>
  </conditionalFormatting>
  <conditionalFormatting sqref="F146:F154">
    <cfRule type="cellIs" dxfId="34" priority="10" stopIfTrue="1" operator="lessThan">
      <formula>0</formula>
    </cfRule>
  </conditionalFormatting>
  <conditionalFormatting sqref="I156:I167">
    <cfRule type="cellIs" dxfId="33" priority="3" stopIfTrue="1" operator="lessThan">
      <formula>0</formula>
    </cfRule>
  </conditionalFormatting>
  <conditionalFormatting sqref="I146:I154">
    <cfRule type="cellIs" dxfId="32" priority="4" stopIfTrue="1" operator="lessThan">
      <formula>0</formula>
    </cfRule>
  </conditionalFormatting>
  <conditionalFormatting sqref="J156:J167">
    <cfRule type="cellIs" dxfId="31" priority="1" stopIfTrue="1" operator="lessThan">
      <formula>0</formula>
    </cfRule>
  </conditionalFormatting>
  <conditionalFormatting sqref="J146:J154">
    <cfRule type="cellIs" dxfId="30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2:O177"/>
  <sheetViews>
    <sheetView showGridLines="0" zoomScale="85" zoomScaleNormal="85" workbookViewId="0">
      <pane xSplit="2" ySplit="10" topLeftCell="E168" activePane="bottomRight" state="frozen"/>
      <selection pane="topRight" activeCell="C1" sqref="C1"/>
      <selection pane="bottomLeft" activeCell="A11" sqref="A11"/>
      <selection pane="bottomRight" activeCell="N170" sqref="N170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18.75" x14ac:dyDescent="0.3">
      <c r="B3" s="110" t="s">
        <v>260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259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0</v>
      </c>
      <c r="D11" s="36">
        <v>0</v>
      </c>
      <c r="E11" s="37">
        <v>0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0</v>
      </c>
      <c r="N11" s="38">
        <f t="shared" ref="N11:N42" si="0">+C11+G11+K11+L11+M11</f>
        <v>0</v>
      </c>
      <c r="O11" s="33"/>
    </row>
    <row r="12" spans="1:15" x14ac:dyDescent="0.25">
      <c r="A12" s="9" t="s">
        <v>22</v>
      </c>
      <c r="B12" s="10" t="s">
        <v>23</v>
      </c>
      <c r="C12" s="35">
        <v>0</v>
      </c>
      <c r="D12" s="36">
        <v>0</v>
      </c>
      <c r="E12" s="37">
        <v>0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</v>
      </c>
      <c r="M12" s="35">
        <v>0</v>
      </c>
      <c r="N12" s="38">
        <f t="shared" si="0"/>
        <v>0</v>
      </c>
      <c r="O12" s="33"/>
    </row>
    <row r="13" spans="1:15" ht="30" x14ac:dyDescent="0.25">
      <c r="A13" s="9" t="s">
        <v>24</v>
      </c>
      <c r="B13" s="10" t="s">
        <v>25</v>
      </c>
      <c r="C13" s="35">
        <v>0</v>
      </c>
      <c r="D13" s="36">
        <v>0</v>
      </c>
      <c r="E13" s="37">
        <v>0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0</v>
      </c>
      <c r="N13" s="38">
        <f t="shared" si="0"/>
        <v>0</v>
      </c>
      <c r="O13" s="33"/>
    </row>
    <row r="14" spans="1:15" x14ac:dyDescent="0.25">
      <c r="A14" s="9" t="s">
        <v>26</v>
      </c>
      <c r="B14" s="10" t="s">
        <v>27</v>
      </c>
      <c r="C14" s="35">
        <v>123.33950139271693</v>
      </c>
      <c r="D14" s="36">
        <v>0</v>
      </c>
      <c r="E14" s="37">
        <v>123.33950139271693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64.196494531387657</v>
      </c>
      <c r="M14" s="35">
        <v>0</v>
      </c>
      <c r="N14" s="38">
        <f t="shared" si="0"/>
        <v>187.53599592410458</v>
      </c>
      <c r="O14" s="33"/>
    </row>
    <row r="15" spans="1:15" x14ac:dyDescent="0.25">
      <c r="A15" s="9" t="s">
        <v>28</v>
      </c>
      <c r="B15" s="10" t="s">
        <v>30</v>
      </c>
      <c r="C15" s="35">
        <v>0</v>
      </c>
      <c r="D15" s="36">
        <v>0</v>
      </c>
      <c r="E15" s="37">
        <v>0</v>
      </c>
      <c r="F15" s="36">
        <v>0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4.1113693119649612</v>
      </c>
      <c r="M15" s="35">
        <v>0</v>
      </c>
      <c r="N15" s="38">
        <f t="shared" si="0"/>
        <v>4.1113693119649612</v>
      </c>
      <c r="O15" s="33"/>
    </row>
    <row r="16" spans="1:15" x14ac:dyDescent="0.25">
      <c r="A16" s="9" t="s">
        <v>29</v>
      </c>
      <c r="B16" s="10" t="s">
        <v>32</v>
      </c>
      <c r="C16" s="35">
        <v>51.118342459690908</v>
      </c>
      <c r="D16" s="36">
        <v>0</v>
      </c>
      <c r="E16" s="37">
        <v>51.118342459690908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0</v>
      </c>
      <c r="N16" s="38">
        <f t="shared" si="0"/>
        <v>51.118342459690908</v>
      </c>
      <c r="O16" s="33"/>
    </row>
    <row r="17" spans="1:15" x14ac:dyDescent="0.25">
      <c r="A17" s="9" t="s">
        <v>31</v>
      </c>
      <c r="B17" s="10" t="s">
        <v>34</v>
      </c>
      <c r="C17" s="35">
        <v>0</v>
      </c>
      <c r="D17" s="36">
        <v>0</v>
      </c>
      <c r="E17" s="37">
        <v>0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0</v>
      </c>
      <c r="N17" s="38">
        <f t="shared" si="0"/>
        <v>0</v>
      </c>
      <c r="O17" s="33"/>
    </row>
    <row r="18" spans="1:15" x14ac:dyDescent="0.25">
      <c r="A18" s="9" t="s">
        <v>33</v>
      </c>
      <c r="B18" s="10" t="s">
        <v>36</v>
      </c>
      <c r="C18" s="35">
        <v>0</v>
      </c>
      <c r="D18" s="36">
        <v>0</v>
      </c>
      <c r="E18" s="37">
        <v>0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0</v>
      </c>
      <c r="N18" s="38">
        <f t="shared" si="0"/>
        <v>0</v>
      </c>
      <c r="O18" s="33"/>
    </row>
    <row r="19" spans="1:15" x14ac:dyDescent="0.25">
      <c r="A19" s="9" t="s">
        <v>35</v>
      </c>
      <c r="B19" s="10" t="s">
        <v>277</v>
      </c>
      <c r="C19" s="35">
        <v>0</v>
      </c>
      <c r="D19" s="36">
        <v>0</v>
      </c>
      <c r="E19" s="37">
        <v>0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0</v>
      </c>
      <c r="N19" s="38">
        <f t="shared" si="0"/>
        <v>0</v>
      </c>
      <c r="O19" s="33"/>
    </row>
    <row r="20" spans="1:15" x14ac:dyDescent="0.25">
      <c r="A20" s="9" t="s">
        <v>37</v>
      </c>
      <c r="B20" s="10" t="s">
        <v>278</v>
      </c>
      <c r="C20" s="35">
        <v>0</v>
      </c>
      <c r="D20" s="36">
        <v>0</v>
      </c>
      <c r="E20" s="37">
        <v>0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0</v>
      </c>
      <c r="M20" s="35">
        <v>0</v>
      </c>
      <c r="N20" s="38">
        <f t="shared" si="0"/>
        <v>0</v>
      </c>
      <c r="O20" s="33"/>
    </row>
    <row r="21" spans="1:15" x14ac:dyDescent="0.25">
      <c r="A21" s="9" t="s">
        <v>38</v>
      </c>
      <c r="B21" s="10" t="s">
        <v>39</v>
      </c>
      <c r="C21" s="35">
        <v>0</v>
      </c>
      <c r="D21" s="36">
        <v>0</v>
      </c>
      <c r="E21" s="37">
        <v>0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0</v>
      </c>
      <c r="M21" s="35">
        <v>0</v>
      </c>
      <c r="N21" s="38">
        <f t="shared" si="0"/>
        <v>0</v>
      </c>
      <c r="O21" s="33"/>
    </row>
    <row r="22" spans="1:15" x14ac:dyDescent="0.25">
      <c r="A22" s="9" t="s">
        <v>40</v>
      </c>
      <c r="B22" s="10" t="s">
        <v>41</v>
      </c>
      <c r="C22" s="35">
        <v>254.63528709292331</v>
      </c>
      <c r="D22" s="36">
        <v>0</v>
      </c>
      <c r="E22" s="37">
        <v>211.26158225101793</v>
      </c>
      <c r="F22" s="36">
        <v>43.373704841905386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0</v>
      </c>
      <c r="N22" s="38">
        <f t="shared" si="0"/>
        <v>254.63528709292331</v>
      </c>
      <c r="O22" s="33"/>
    </row>
    <row r="23" spans="1:15" x14ac:dyDescent="0.25">
      <c r="A23" s="9" t="s">
        <v>42</v>
      </c>
      <c r="B23" s="10" t="s">
        <v>43</v>
      </c>
      <c r="C23" s="35">
        <v>408.95531493722353</v>
      </c>
      <c r="D23" s="36">
        <v>0</v>
      </c>
      <c r="E23" s="37">
        <v>313.40802956610003</v>
      </c>
      <c r="F23" s="36">
        <v>95.547285371123479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171.18367518377943</v>
      </c>
      <c r="M23" s="35">
        <v>0</v>
      </c>
      <c r="N23" s="38">
        <f t="shared" si="0"/>
        <v>580.13899012100296</v>
      </c>
      <c r="O23" s="33"/>
    </row>
    <row r="24" spans="1:15" x14ac:dyDescent="0.25">
      <c r="A24" s="9" t="s">
        <v>44</v>
      </c>
      <c r="B24" s="10" t="s">
        <v>45</v>
      </c>
      <c r="C24" s="35">
        <v>15.676328614911743</v>
      </c>
      <c r="D24" s="36">
        <v>0</v>
      </c>
      <c r="E24" s="37">
        <v>6.4543316253011769</v>
      </c>
      <c r="F24" s="36">
        <v>9.2219969896105667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0</v>
      </c>
      <c r="N24" s="38">
        <f t="shared" si="0"/>
        <v>15.676328614911743</v>
      </c>
      <c r="O24" s="33"/>
    </row>
    <row r="25" spans="1:15" x14ac:dyDescent="0.25">
      <c r="A25" s="9" t="s">
        <v>46</v>
      </c>
      <c r="B25" s="10" t="s">
        <v>47</v>
      </c>
      <c r="C25" s="35">
        <v>0</v>
      </c>
      <c r="D25" s="36">
        <v>0</v>
      </c>
      <c r="E25" s="37">
        <v>0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0</v>
      </c>
      <c r="N25" s="38">
        <f t="shared" si="0"/>
        <v>0</v>
      </c>
      <c r="O25" s="33"/>
    </row>
    <row r="26" spans="1:15" x14ac:dyDescent="0.25">
      <c r="A26" s="9" t="s">
        <v>48</v>
      </c>
      <c r="B26" s="10" t="s">
        <v>49</v>
      </c>
      <c r="C26" s="35">
        <v>0</v>
      </c>
      <c r="D26" s="36">
        <v>0</v>
      </c>
      <c r="E26" s="37">
        <v>0</v>
      </c>
      <c r="F26" s="36">
        <v>0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0</v>
      </c>
      <c r="M26" s="35">
        <v>0</v>
      </c>
      <c r="N26" s="38">
        <f t="shared" si="0"/>
        <v>0</v>
      </c>
      <c r="O26" s="33"/>
    </row>
    <row r="27" spans="1:15" x14ac:dyDescent="0.25">
      <c r="A27" s="9" t="s">
        <v>50</v>
      </c>
      <c r="B27" s="10" t="s">
        <v>51</v>
      </c>
      <c r="C27" s="35">
        <v>746.72873874116499</v>
      </c>
      <c r="D27" s="36">
        <v>0</v>
      </c>
      <c r="E27" s="37">
        <v>746.72873874116499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88.089793743433063</v>
      </c>
      <c r="M27" s="35">
        <v>0</v>
      </c>
      <c r="N27" s="38">
        <f t="shared" si="0"/>
        <v>834.81853248459811</v>
      </c>
      <c r="O27" s="33"/>
    </row>
    <row r="28" spans="1:15" x14ac:dyDescent="0.25">
      <c r="A28" s="9" t="s">
        <v>52</v>
      </c>
      <c r="B28" s="10" t="s">
        <v>53</v>
      </c>
      <c r="C28" s="35">
        <v>353.90009190074085</v>
      </c>
      <c r="D28" s="36">
        <v>0</v>
      </c>
      <c r="E28" s="37">
        <v>353.90009190074085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0</v>
      </c>
      <c r="N28" s="38">
        <f t="shared" si="0"/>
        <v>353.90009190074085</v>
      </c>
      <c r="O28" s="33"/>
    </row>
    <row r="29" spans="1:15" x14ac:dyDescent="0.25">
      <c r="A29" s="9" t="s">
        <v>54</v>
      </c>
      <c r="B29" s="10" t="s">
        <v>55</v>
      </c>
      <c r="C29" s="35">
        <v>108.99730498382523</v>
      </c>
      <c r="D29" s="36">
        <v>0</v>
      </c>
      <c r="E29" s="37">
        <v>108.99730498382523</v>
      </c>
      <c r="F29" s="36">
        <v>0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59.079684141751819</v>
      </c>
      <c r="M29" s="35">
        <v>0</v>
      </c>
      <c r="N29" s="38">
        <f t="shared" si="0"/>
        <v>168.07698912557706</v>
      </c>
      <c r="O29" s="33"/>
    </row>
    <row r="30" spans="1:15" x14ac:dyDescent="0.25">
      <c r="A30" s="9" t="s">
        <v>56</v>
      </c>
      <c r="B30" s="10" t="s">
        <v>57</v>
      </c>
      <c r="C30" s="35">
        <v>29.189737705351668</v>
      </c>
      <c r="D30" s="36">
        <v>0</v>
      </c>
      <c r="E30" s="37">
        <v>29.189737705351668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0</v>
      </c>
      <c r="N30" s="38">
        <f t="shared" si="0"/>
        <v>29.189737705351668</v>
      </c>
      <c r="O30" s="33"/>
    </row>
    <row r="31" spans="1:15" x14ac:dyDescent="0.25">
      <c r="A31" s="9" t="s">
        <v>58</v>
      </c>
      <c r="B31" s="10" t="s">
        <v>59</v>
      </c>
      <c r="C31" s="35">
        <v>444.14301214864304</v>
      </c>
      <c r="D31" s="36">
        <v>0</v>
      </c>
      <c r="E31" s="37">
        <v>295.13492332818953</v>
      </c>
      <c r="F31" s="36">
        <v>149.00808882045354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0</v>
      </c>
      <c r="N31" s="38">
        <f t="shared" si="0"/>
        <v>444.14301214864304</v>
      </c>
      <c r="O31" s="33"/>
    </row>
    <row r="32" spans="1:15" x14ac:dyDescent="0.25">
      <c r="A32" s="9" t="s">
        <v>60</v>
      </c>
      <c r="B32" s="10" t="s">
        <v>61</v>
      </c>
      <c r="C32" s="35">
        <v>0</v>
      </c>
      <c r="D32" s="36">
        <v>0</v>
      </c>
      <c r="E32" s="37">
        <v>0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0</v>
      </c>
      <c r="N32" s="38">
        <f t="shared" si="0"/>
        <v>0</v>
      </c>
      <c r="O32" s="33"/>
    </row>
    <row r="33" spans="1:15" x14ac:dyDescent="0.25">
      <c r="A33" s="9" t="s">
        <v>62</v>
      </c>
      <c r="B33" s="10" t="s">
        <v>63</v>
      </c>
      <c r="C33" s="35">
        <v>89.717297496888477</v>
      </c>
      <c r="D33" s="36">
        <v>0</v>
      </c>
      <c r="E33" s="37">
        <v>89.717297496888477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17.983101202188244</v>
      </c>
      <c r="M33" s="35">
        <v>0</v>
      </c>
      <c r="N33" s="38">
        <f t="shared" si="0"/>
        <v>107.70039869907671</v>
      </c>
      <c r="O33" s="33"/>
    </row>
    <row r="34" spans="1:15" x14ac:dyDescent="0.25">
      <c r="A34" s="9" t="s">
        <v>64</v>
      </c>
      <c r="B34" s="10" t="s">
        <v>65</v>
      </c>
      <c r="C34" s="35">
        <v>0</v>
      </c>
      <c r="D34" s="36">
        <v>0</v>
      </c>
      <c r="E34" s="37">
        <v>0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0</v>
      </c>
      <c r="N34" s="38">
        <f t="shared" si="0"/>
        <v>0</v>
      </c>
      <c r="O34" s="33"/>
    </row>
    <row r="35" spans="1:15" x14ac:dyDescent="0.25">
      <c r="A35" s="9" t="s">
        <v>66</v>
      </c>
      <c r="B35" s="10" t="s">
        <v>67</v>
      </c>
      <c r="C35" s="35">
        <v>32.154306875747139</v>
      </c>
      <c r="D35" s="36">
        <v>0</v>
      </c>
      <c r="E35" s="37">
        <v>32.154306875747139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26.27508135703593</v>
      </c>
      <c r="M35" s="35">
        <v>0</v>
      </c>
      <c r="N35" s="38">
        <f t="shared" si="0"/>
        <v>58.429388232783069</v>
      </c>
      <c r="O35" s="33"/>
    </row>
    <row r="36" spans="1:15" ht="30" x14ac:dyDescent="0.25">
      <c r="A36" s="9" t="s">
        <v>68</v>
      </c>
      <c r="B36" s="10" t="s">
        <v>69</v>
      </c>
      <c r="C36" s="35">
        <v>125.60676704085562</v>
      </c>
      <c r="D36" s="36">
        <v>0</v>
      </c>
      <c r="E36" s="37">
        <v>125.60676704085562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11.880682826322229</v>
      </c>
      <c r="M36" s="35">
        <v>0</v>
      </c>
      <c r="N36" s="38">
        <f t="shared" si="0"/>
        <v>137.48744986717784</v>
      </c>
      <c r="O36" s="33"/>
    </row>
    <row r="37" spans="1:15" x14ac:dyDescent="0.25">
      <c r="A37" s="9" t="s">
        <v>70</v>
      </c>
      <c r="B37" s="10" t="s">
        <v>71</v>
      </c>
      <c r="C37" s="35">
        <v>2.6059905707536539</v>
      </c>
      <c r="D37" s="36">
        <v>0</v>
      </c>
      <c r="E37" s="37">
        <v>2.6059905707536539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0</v>
      </c>
      <c r="M37" s="35">
        <v>0</v>
      </c>
      <c r="N37" s="38">
        <f t="shared" si="0"/>
        <v>2.6059905707536539</v>
      </c>
      <c r="O37" s="33"/>
    </row>
    <row r="38" spans="1:15" x14ac:dyDescent="0.25">
      <c r="A38" s="9" t="s">
        <v>72</v>
      </c>
      <c r="B38" s="10" t="s">
        <v>73</v>
      </c>
      <c r="C38" s="35">
        <v>151.09764010039825</v>
      </c>
      <c r="D38" s="36">
        <v>0</v>
      </c>
      <c r="E38" s="37">
        <v>151.09764010039825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151.09764010039825</v>
      </c>
      <c r="O38" s="33"/>
    </row>
    <row r="39" spans="1:15" x14ac:dyDescent="0.25">
      <c r="A39" s="9" t="s">
        <v>74</v>
      </c>
      <c r="B39" s="10" t="s">
        <v>75</v>
      </c>
      <c r="C39" s="35">
        <v>38.688408368700003</v>
      </c>
      <c r="D39" s="36">
        <v>0</v>
      </c>
      <c r="E39" s="37">
        <v>38.688408368700003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470.65355854441947</v>
      </c>
      <c r="M39" s="35">
        <v>0</v>
      </c>
      <c r="N39" s="38">
        <f t="shared" si="0"/>
        <v>509.34196691311945</v>
      </c>
      <c r="O39" s="33"/>
    </row>
    <row r="40" spans="1:15" x14ac:dyDescent="0.25">
      <c r="A40" s="9" t="s">
        <v>76</v>
      </c>
      <c r="B40" s="10" t="s">
        <v>77</v>
      </c>
      <c r="C40" s="35">
        <v>0</v>
      </c>
      <c r="D40" s="36">
        <v>0</v>
      </c>
      <c r="E40" s="37">
        <v>0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0</v>
      </c>
      <c r="M40" s="35">
        <v>0</v>
      </c>
      <c r="N40" s="38">
        <f t="shared" si="0"/>
        <v>0</v>
      </c>
      <c r="O40" s="33"/>
    </row>
    <row r="41" spans="1:15" x14ac:dyDescent="0.25">
      <c r="A41" s="9" t="s">
        <v>78</v>
      </c>
      <c r="B41" s="10" t="s">
        <v>79</v>
      </c>
      <c r="C41" s="35">
        <v>19.533151296072099</v>
      </c>
      <c r="D41" s="36">
        <v>0</v>
      </c>
      <c r="E41" s="37">
        <v>10.570653006072101</v>
      </c>
      <c r="F41" s="36">
        <v>8.9624982899999992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0</v>
      </c>
      <c r="M41" s="35">
        <v>0</v>
      </c>
      <c r="N41" s="38">
        <f t="shared" si="0"/>
        <v>19.533151296072099</v>
      </c>
      <c r="O41" s="33"/>
    </row>
    <row r="42" spans="1:15" x14ac:dyDescent="0.25">
      <c r="A42" s="9" t="s">
        <v>80</v>
      </c>
      <c r="B42" s="10" t="s">
        <v>81</v>
      </c>
      <c r="C42" s="35">
        <v>516.80178651915026</v>
      </c>
      <c r="D42" s="36">
        <v>0</v>
      </c>
      <c r="E42" s="37">
        <v>398.20097989618102</v>
      </c>
      <c r="F42" s="36">
        <v>118.60080662296917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167.81845957931137</v>
      </c>
      <c r="M42" s="35">
        <v>0</v>
      </c>
      <c r="N42" s="38">
        <f t="shared" si="0"/>
        <v>684.62024609846162</v>
      </c>
      <c r="O42" s="33"/>
    </row>
    <row r="43" spans="1:15" ht="45" x14ac:dyDescent="0.25">
      <c r="A43" s="9" t="s">
        <v>347</v>
      </c>
      <c r="B43" s="10" t="s">
        <v>348</v>
      </c>
      <c r="C43" s="35">
        <v>928.80483703562027</v>
      </c>
      <c r="D43" s="36">
        <v>0</v>
      </c>
      <c r="E43" s="37">
        <v>864.96091174520768</v>
      </c>
      <c r="F43" s="36">
        <v>63.843925290412635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0</v>
      </c>
      <c r="M43" s="35">
        <v>0</v>
      </c>
      <c r="N43" s="38">
        <f t="shared" ref="N43:N64" si="1">+C43+G43+K43+L43+M43</f>
        <v>928.80483703562027</v>
      </c>
      <c r="O43" s="33"/>
    </row>
    <row r="44" spans="1:15" ht="30" x14ac:dyDescent="0.25">
      <c r="A44" s="9" t="s">
        <v>82</v>
      </c>
      <c r="B44" s="10" t="s">
        <v>83</v>
      </c>
      <c r="C44" s="35">
        <v>0</v>
      </c>
      <c r="D44" s="36">
        <v>0</v>
      </c>
      <c r="E44" s="37">
        <v>0</v>
      </c>
      <c r="F44" s="36">
        <v>0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1"/>
        <v>0</v>
      </c>
      <c r="O44" s="33"/>
    </row>
    <row r="45" spans="1:15" x14ac:dyDescent="0.25">
      <c r="A45" s="9" t="s">
        <v>84</v>
      </c>
      <c r="B45" s="10" t="s">
        <v>85</v>
      </c>
      <c r="C45" s="35">
        <v>1108.8149704638158</v>
      </c>
      <c r="D45" s="36">
        <v>0</v>
      </c>
      <c r="E45" s="37">
        <v>710.18718852125312</v>
      </c>
      <c r="F45" s="36">
        <v>398.62778194256271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0</v>
      </c>
      <c r="M45" s="35">
        <v>0</v>
      </c>
      <c r="N45" s="38">
        <f t="shared" si="1"/>
        <v>1108.8149704638158</v>
      </c>
      <c r="O45" s="33"/>
    </row>
    <row r="46" spans="1:15" x14ac:dyDescent="0.25">
      <c r="A46" s="9" t="s">
        <v>86</v>
      </c>
      <c r="B46" s="10" t="s">
        <v>87</v>
      </c>
      <c r="C46" s="35">
        <v>2870.0939799416351</v>
      </c>
      <c r="D46" s="36">
        <v>0</v>
      </c>
      <c r="E46" s="37">
        <v>2718.167782516135</v>
      </c>
      <c r="F46" s="36">
        <v>151.92619742549999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si="1"/>
        <v>2870.0939799416351</v>
      </c>
      <c r="O46" s="33"/>
    </row>
    <row r="47" spans="1:15" x14ac:dyDescent="0.25">
      <c r="A47" s="9" t="s">
        <v>88</v>
      </c>
      <c r="B47" s="10" t="s">
        <v>89</v>
      </c>
      <c r="C47" s="35">
        <v>498.36631218950191</v>
      </c>
      <c r="D47" s="36">
        <v>0</v>
      </c>
      <c r="E47" s="37">
        <v>391.64866145397662</v>
      </c>
      <c r="F47" s="36">
        <v>106.71765073552528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0</v>
      </c>
      <c r="M47" s="35">
        <v>0</v>
      </c>
      <c r="N47" s="38">
        <f t="shared" si="1"/>
        <v>498.36631218950191</v>
      </c>
      <c r="O47" s="33"/>
    </row>
    <row r="48" spans="1:15" x14ac:dyDescent="0.25">
      <c r="A48" s="9" t="s">
        <v>90</v>
      </c>
      <c r="B48" s="34" t="s">
        <v>91</v>
      </c>
      <c r="C48" s="35">
        <v>856.37838452517053</v>
      </c>
      <c r="D48" s="36">
        <v>0</v>
      </c>
      <c r="E48" s="37">
        <v>418.62575484706804</v>
      </c>
      <c r="F48" s="36">
        <v>437.75262967810244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1"/>
        <v>856.37838452517053</v>
      </c>
      <c r="O48" s="33"/>
    </row>
    <row r="49" spans="1:15" ht="45" x14ac:dyDescent="0.25">
      <c r="A49" s="9" t="s">
        <v>350</v>
      </c>
      <c r="B49" s="10" t="s">
        <v>349</v>
      </c>
      <c r="C49" s="35">
        <v>1563.0839304599226</v>
      </c>
      <c r="D49" s="36">
        <v>0</v>
      </c>
      <c r="E49" s="37">
        <v>688.00393420133537</v>
      </c>
      <c r="F49" s="36">
        <v>875.07999625858736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si="1"/>
        <v>1563.0839304599226</v>
      </c>
      <c r="O49" s="33"/>
    </row>
    <row r="50" spans="1:15" x14ac:dyDescent="0.25">
      <c r="A50" s="9" t="s">
        <v>92</v>
      </c>
      <c r="B50" s="10" t="s">
        <v>93</v>
      </c>
      <c r="C50" s="35">
        <v>1951.5896526493616</v>
      </c>
      <c r="D50" s="36">
        <v>0</v>
      </c>
      <c r="E50" s="37">
        <v>1163.2121369110914</v>
      </c>
      <c r="F50" s="36">
        <v>788.37751573827006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0</v>
      </c>
      <c r="M50" s="35">
        <v>0</v>
      </c>
      <c r="N50" s="38">
        <f t="shared" si="1"/>
        <v>1951.5896526493616</v>
      </c>
      <c r="O50" s="33"/>
    </row>
    <row r="51" spans="1:15" x14ac:dyDescent="0.25">
      <c r="A51" s="9" t="s">
        <v>94</v>
      </c>
      <c r="B51" s="10" t="s">
        <v>95</v>
      </c>
      <c r="C51" s="35">
        <v>63.127425811530856</v>
      </c>
      <c r="D51" s="36">
        <v>0</v>
      </c>
      <c r="E51" s="37">
        <v>16.094721307099999</v>
      </c>
      <c r="F51" s="36">
        <v>47.03270450443086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1"/>
        <v>63.127425811530856</v>
      </c>
      <c r="O51" s="33"/>
    </row>
    <row r="52" spans="1:15" x14ac:dyDescent="0.25">
      <c r="A52" s="9" t="s">
        <v>96</v>
      </c>
      <c r="B52" s="10" t="s">
        <v>97</v>
      </c>
      <c r="C52" s="35">
        <v>395.3468691643576</v>
      </c>
      <c r="D52" s="36">
        <v>0</v>
      </c>
      <c r="E52" s="37">
        <v>226.19662985609921</v>
      </c>
      <c r="F52" s="36">
        <v>169.15023930825842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0</v>
      </c>
      <c r="M52" s="35">
        <v>0</v>
      </c>
      <c r="N52" s="38">
        <f t="shared" si="1"/>
        <v>395.3468691643576</v>
      </c>
      <c r="O52" s="33"/>
    </row>
    <row r="53" spans="1:15" x14ac:dyDescent="0.25">
      <c r="A53" s="9" t="s">
        <v>98</v>
      </c>
      <c r="B53" s="10" t="s">
        <v>99</v>
      </c>
      <c r="C53" s="35">
        <v>1494.0842072779869</v>
      </c>
      <c r="D53" s="36">
        <v>0</v>
      </c>
      <c r="E53" s="37">
        <v>1118.5976475391099</v>
      </c>
      <c r="F53" s="36">
        <v>375.48655973887719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1"/>
        <v>1494.0842072779869</v>
      </c>
      <c r="O53" s="33"/>
    </row>
    <row r="54" spans="1:15" x14ac:dyDescent="0.25">
      <c r="A54" s="9" t="s">
        <v>100</v>
      </c>
      <c r="B54" s="10" t="s">
        <v>101</v>
      </c>
      <c r="C54" s="35">
        <v>722.25583151590411</v>
      </c>
      <c r="D54" s="36">
        <v>0</v>
      </c>
      <c r="E54" s="37">
        <v>719.96684569590411</v>
      </c>
      <c r="F54" s="36">
        <v>2.2889858200000002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1"/>
        <v>722.25583151590411</v>
      </c>
      <c r="O54" s="33"/>
    </row>
    <row r="55" spans="1:15" ht="30" x14ac:dyDescent="0.25">
      <c r="A55" s="9" t="s">
        <v>102</v>
      </c>
      <c r="B55" s="34" t="s">
        <v>103</v>
      </c>
      <c r="C55" s="35">
        <v>26.104047252831034</v>
      </c>
      <c r="D55" s="36">
        <v>0</v>
      </c>
      <c r="E55" s="37">
        <v>0.42552025691301981</v>
      </c>
      <c r="F55" s="36">
        <v>25.678526995918013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si="1"/>
        <v>26.104047252831034</v>
      </c>
      <c r="O55" s="33"/>
    </row>
    <row r="56" spans="1:15" x14ac:dyDescent="0.25">
      <c r="A56" s="9" t="s">
        <v>104</v>
      </c>
      <c r="B56" s="10" t="s">
        <v>105</v>
      </c>
      <c r="C56" s="35">
        <v>1510.875612872836</v>
      </c>
      <c r="D56" s="36">
        <v>0</v>
      </c>
      <c r="E56" s="37">
        <v>551.24540560713331</v>
      </c>
      <c r="F56" s="36">
        <v>959.63020726570278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1"/>
        <v>1510.875612872836</v>
      </c>
      <c r="O56" s="33"/>
    </row>
    <row r="57" spans="1:15" ht="60" x14ac:dyDescent="0.25">
      <c r="A57" s="9" t="s">
        <v>351</v>
      </c>
      <c r="B57" s="10" t="s">
        <v>352</v>
      </c>
      <c r="C57" s="35">
        <v>13.997260754686625</v>
      </c>
      <c r="D57" s="36">
        <v>0</v>
      </c>
      <c r="E57" s="37">
        <v>2.6810122784999999</v>
      </c>
      <c r="F57" s="36">
        <v>11.316248476186626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1"/>
        <v>13.997260754686625</v>
      </c>
      <c r="O57" s="33"/>
    </row>
    <row r="58" spans="1:15" x14ac:dyDescent="0.25">
      <c r="A58" s="9" t="s">
        <v>106</v>
      </c>
      <c r="B58" s="10" t="s">
        <v>107</v>
      </c>
      <c r="C58" s="35">
        <v>234.29636605452367</v>
      </c>
      <c r="D58" s="36">
        <v>0</v>
      </c>
      <c r="E58" s="37">
        <v>217.26432620452368</v>
      </c>
      <c r="F58" s="36">
        <v>17.03203985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0</v>
      </c>
      <c r="N58" s="38">
        <f t="shared" si="1"/>
        <v>234.29636605452367</v>
      </c>
      <c r="O58" s="33"/>
    </row>
    <row r="59" spans="1:15" x14ac:dyDescent="0.25">
      <c r="A59" s="9" t="s">
        <v>108</v>
      </c>
      <c r="B59" s="10" t="s">
        <v>109</v>
      </c>
      <c r="C59" s="35">
        <v>508.57435019990567</v>
      </c>
      <c r="D59" s="36">
        <v>0</v>
      </c>
      <c r="E59" s="37">
        <v>508.57435019990567</v>
      </c>
      <c r="F59" s="36">
        <v>0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0</v>
      </c>
      <c r="N59" s="38">
        <f t="shared" si="1"/>
        <v>508.57435019990567</v>
      </c>
      <c r="O59" s="33"/>
    </row>
    <row r="60" spans="1:15" x14ac:dyDescent="0.25">
      <c r="A60" s="9" t="s">
        <v>110</v>
      </c>
      <c r="B60" s="10" t="s">
        <v>111</v>
      </c>
      <c r="C60" s="35">
        <v>2789.9796964520101</v>
      </c>
      <c r="D60" s="36">
        <v>0</v>
      </c>
      <c r="E60" s="37">
        <v>2099.5530414807308</v>
      </c>
      <c r="F60" s="36">
        <v>690.42665497127962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0</v>
      </c>
      <c r="M60" s="35">
        <v>0</v>
      </c>
      <c r="N60" s="38">
        <f t="shared" si="1"/>
        <v>2789.9796964520101</v>
      </c>
      <c r="O60" s="33"/>
    </row>
    <row r="61" spans="1:15" x14ac:dyDescent="0.25">
      <c r="A61" s="9" t="s">
        <v>112</v>
      </c>
      <c r="B61" s="34" t="s">
        <v>113</v>
      </c>
      <c r="C61" s="35">
        <v>22.298358729676696</v>
      </c>
      <c r="D61" s="36">
        <v>0</v>
      </c>
      <c r="E61" s="37">
        <v>22.298358729676696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0</v>
      </c>
      <c r="N61" s="38">
        <f t="shared" si="1"/>
        <v>22.298358729676696</v>
      </c>
      <c r="O61" s="33"/>
    </row>
    <row r="62" spans="1:15" ht="45" x14ac:dyDescent="0.25">
      <c r="A62" s="9" t="s">
        <v>114</v>
      </c>
      <c r="B62" s="34" t="s">
        <v>115</v>
      </c>
      <c r="C62" s="35">
        <v>516.83478981479664</v>
      </c>
      <c r="D62" s="36">
        <v>0</v>
      </c>
      <c r="E62" s="37">
        <v>461.51914254242496</v>
      </c>
      <c r="F62" s="36">
        <v>55.315647272371699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0</v>
      </c>
      <c r="M62" s="35">
        <v>0</v>
      </c>
      <c r="N62" s="38">
        <f t="shared" si="1"/>
        <v>516.83478981479664</v>
      </c>
      <c r="O62" s="33"/>
    </row>
    <row r="63" spans="1:15" x14ac:dyDescent="0.25">
      <c r="A63" s="9" t="s">
        <v>116</v>
      </c>
      <c r="B63" s="10" t="s">
        <v>117</v>
      </c>
      <c r="C63" s="35">
        <v>1500.7728916197584</v>
      </c>
      <c r="D63" s="36">
        <v>0</v>
      </c>
      <c r="E63" s="37">
        <v>732.8953701175883</v>
      </c>
      <c r="F63" s="36">
        <v>767.87752150217011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1"/>
        <v>1500.7728916197584</v>
      </c>
      <c r="O63" s="33"/>
    </row>
    <row r="64" spans="1:15" ht="30" x14ac:dyDescent="0.25">
      <c r="A64" s="9" t="s">
        <v>118</v>
      </c>
      <c r="B64" s="10" t="s">
        <v>119</v>
      </c>
      <c r="C64" s="35">
        <v>321.15119823172063</v>
      </c>
      <c r="D64" s="36">
        <v>0</v>
      </c>
      <c r="E64" s="37">
        <v>304.52373634541738</v>
      </c>
      <c r="F64" s="36">
        <v>16.627461886303269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0</v>
      </c>
      <c r="M64" s="35">
        <v>0</v>
      </c>
      <c r="N64" s="38">
        <f t="shared" si="1"/>
        <v>321.15119823172063</v>
      </c>
      <c r="O64" s="33"/>
    </row>
    <row r="65" spans="1:15" ht="30" x14ac:dyDescent="0.25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ref="N65:N125" si="2">+C65+G65+K65+L65+M65</f>
        <v>0</v>
      </c>
      <c r="O65" s="33"/>
    </row>
    <row r="66" spans="1:15" ht="45" x14ac:dyDescent="0.25">
      <c r="A66" s="9" t="s">
        <v>304</v>
      </c>
      <c r="B66" s="10" t="s">
        <v>281</v>
      </c>
      <c r="C66" s="35">
        <v>0</v>
      </c>
      <c r="D66" s="36">
        <v>0</v>
      </c>
      <c r="E66" s="37">
        <v>0</v>
      </c>
      <c r="F66" s="36">
        <v>0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2"/>
        <v>0</v>
      </c>
      <c r="O66" s="33"/>
    </row>
    <row r="67" spans="1:15" ht="30" x14ac:dyDescent="0.25">
      <c r="A67" s="9" t="s">
        <v>353</v>
      </c>
      <c r="B67" s="10" t="s">
        <v>354</v>
      </c>
      <c r="C67" s="35">
        <v>1196.8963937067599</v>
      </c>
      <c r="D67" s="36">
        <v>0</v>
      </c>
      <c r="E67" s="37">
        <v>1196.8963937067599</v>
      </c>
      <c r="F67" s="36">
        <v>0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2"/>
        <v>1196.8963937067599</v>
      </c>
      <c r="O67" s="33"/>
    </row>
    <row r="68" spans="1:15" ht="30" x14ac:dyDescent="0.25">
      <c r="A68" s="9" t="s">
        <v>120</v>
      </c>
      <c r="B68" s="10" t="s">
        <v>122</v>
      </c>
      <c r="C68" s="35">
        <v>635.522000825276</v>
      </c>
      <c r="D68" s="36">
        <v>0</v>
      </c>
      <c r="E68" s="37">
        <v>633.75907133317594</v>
      </c>
      <c r="F68" s="36">
        <v>1.7629294921000001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2"/>
        <v>635.522000825276</v>
      </c>
      <c r="O68" s="33"/>
    </row>
    <row r="69" spans="1:15" ht="30" x14ac:dyDescent="0.25">
      <c r="A69" s="9" t="s">
        <v>121</v>
      </c>
      <c r="B69" s="10" t="s">
        <v>124</v>
      </c>
      <c r="C69" s="35">
        <v>14.0489139389766</v>
      </c>
      <c r="D69" s="36">
        <v>0</v>
      </c>
      <c r="E69" s="37">
        <v>14.0489139389766</v>
      </c>
      <c r="F69" s="36">
        <v>0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2"/>
        <v>14.0489139389766</v>
      </c>
      <c r="O69" s="33"/>
    </row>
    <row r="70" spans="1:15" ht="30" x14ac:dyDescent="0.25">
      <c r="A70" s="9" t="s">
        <v>123</v>
      </c>
      <c r="B70" s="10" t="s">
        <v>282</v>
      </c>
      <c r="C70" s="35">
        <v>1221.77037653764</v>
      </c>
      <c r="D70" s="36">
        <v>0</v>
      </c>
      <c r="E70" s="37">
        <v>1046.3031817573401</v>
      </c>
      <c r="F70" s="36">
        <v>175.46719478029999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2"/>
        <v>1221.77037653764</v>
      </c>
      <c r="O70" s="33"/>
    </row>
    <row r="71" spans="1:15" ht="30" x14ac:dyDescent="0.25">
      <c r="A71" s="9" t="s">
        <v>305</v>
      </c>
      <c r="B71" s="10" t="s">
        <v>126</v>
      </c>
      <c r="C71" s="35">
        <v>148.31865857539998</v>
      </c>
      <c r="D71" s="36">
        <v>0</v>
      </c>
      <c r="E71" s="37">
        <v>13.828865545399999</v>
      </c>
      <c r="F71" s="36">
        <v>134.48979302999999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2"/>
        <v>148.31865857539998</v>
      </c>
      <c r="O71" s="33"/>
    </row>
    <row r="72" spans="1:15" x14ac:dyDescent="0.25">
      <c r="A72" s="9" t="s">
        <v>125</v>
      </c>
      <c r="B72" s="10" t="s">
        <v>127</v>
      </c>
      <c r="C72" s="35">
        <v>1767.7777429769612</v>
      </c>
      <c r="D72" s="36">
        <v>0</v>
      </c>
      <c r="E72" s="37">
        <v>1145.8547017420999</v>
      </c>
      <c r="F72" s="36">
        <v>621.92304123486133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2"/>
        <v>1767.7777429769612</v>
      </c>
      <c r="O72" s="33"/>
    </row>
    <row r="73" spans="1:15" x14ac:dyDescent="0.25">
      <c r="A73" s="9" t="s">
        <v>306</v>
      </c>
      <c r="B73" s="10" t="s">
        <v>129</v>
      </c>
      <c r="C73" s="35">
        <v>683.92735601836387</v>
      </c>
      <c r="D73" s="36">
        <v>0</v>
      </c>
      <c r="E73" s="37">
        <v>0.17910143708081247</v>
      </c>
      <c r="F73" s="36">
        <v>683.74825458128305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2"/>
        <v>683.92735601836387</v>
      </c>
      <c r="O73" s="33"/>
    </row>
    <row r="74" spans="1:15" ht="45" x14ac:dyDescent="0.25">
      <c r="A74" s="9" t="s">
        <v>128</v>
      </c>
      <c r="B74" s="10" t="s">
        <v>131</v>
      </c>
      <c r="C74" s="35">
        <v>1946.7123549143059</v>
      </c>
      <c r="D74" s="36">
        <v>0</v>
      </c>
      <c r="E74" s="37">
        <v>783.25635552704</v>
      </c>
      <c r="F74" s="36">
        <v>1163.4559993872658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0</v>
      </c>
      <c r="N74" s="38">
        <f t="shared" si="2"/>
        <v>1946.7123549143059</v>
      </c>
      <c r="O74" s="33"/>
    </row>
    <row r="75" spans="1:15" ht="30" x14ac:dyDescent="0.25">
      <c r="A75" s="9" t="s">
        <v>130</v>
      </c>
      <c r="B75" s="10" t="s">
        <v>133</v>
      </c>
      <c r="C75" s="35">
        <v>738.7038161681304</v>
      </c>
      <c r="D75" s="36">
        <v>0</v>
      </c>
      <c r="E75" s="37">
        <v>611.87090353289352</v>
      </c>
      <c r="F75" s="36">
        <v>126.83291263523689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2"/>
        <v>738.7038161681304</v>
      </c>
      <c r="O75" s="33"/>
    </row>
    <row r="76" spans="1:15" x14ac:dyDescent="0.25">
      <c r="A76" s="9" t="s">
        <v>132</v>
      </c>
      <c r="B76" s="10" t="s">
        <v>135</v>
      </c>
      <c r="C76" s="35">
        <v>1334.2198794407427</v>
      </c>
      <c r="D76" s="36">
        <v>0</v>
      </c>
      <c r="E76" s="37">
        <v>1145.4735000088831</v>
      </c>
      <c r="F76" s="36">
        <v>188.74637943185971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2"/>
        <v>1334.2198794407427</v>
      </c>
      <c r="O76" s="33"/>
    </row>
    <row r="77" spans="1:15" ht="30" x14ac:dyDescent="0.25">
      <c r="A77" s="9" t="s">
        <v>134</v>
      </c>
      <c r="B77" s="10" t="s">
        <v>137</v>
      </c>
      <c r="C77" s="35">
        <v>0</v>
      </c>
      <c r="D77" s="36">
        <v>0</v>
      </c>
      <c r="E77" s="37">
        <v>0</v>
      </c>
      <c r="F77" s="36">
        <v>0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0</v>
      </c>
      <c r="M77" s="35">
        <v>0</v>
      </c>
      <c r="N77" s="38">
        <f t="shared" si="2"/>
        <v>0</v>
      </c>
      <c r="O77" s="33"/>
    </row>
    <row r="78" spans="1:15" ht="30" x14ac:dyDescent="0.25">
      <c r="A78" s="9" t="s">
        <v>136</v>
      </c>
      <c r="B78" s="10" t="s">
        <v>139</v>
      </c>
      <c r="C78" s="35">
        <v>29.577720896580722</v>
      </c>
      <c r="D78" s="36">
        <v>0</v>
      </c>
      <c r="E78" s="37">
        <v>28.706581446580721</v>
      </c>
      <c r="F78" s="36">
        <v>0.87113945000000004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2"/>
        <v>29.577720896580722</v>
      </c>
      <c r="O78" s="33"/>
    </row>
    <row r="79" spans="1:15" x14ac:dyDescent="0.25">
      <c r="A79" s="9" t="s">
        <v>138</v>
      </c>
      <c r="B79" s="10" t="s">
        <v>141</v>
      </c>
      <c r="C79" s="35">
        <v>361.93854943506699</v>
      </c>
      <c r="D79" s="36">
        <v>0</v>
      </c>
      <c r="E79" s="37">
        <v>253.81973331506697</v>
      </c>
      <c r="F79" s="36">
        <v>108.11881611999999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2"/>
        <v>361.93854943506699</v>
      </c>
      <c r="O79" s="33"/>
    </row>
    <row r="80" spans="1:15" x14ac:dyDescent="0.25">
      <c r="A80" s="9" t="s">
        <v>140</v>
      </c>
      <c r="B80" s="10" t="s">
        <v>142</v>
      </c>
      <c r="C80" s="35">
        <v>112.62736652522408</v>
      </c>
      <c r="D80" s="36">
        <v>0</v>
      </c>
      <c r="E80" s="37">
        <v>89.407897159431059</v>
      </c>
      <c r="F80" s="36">
        <v>23.219469365793017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2"/>
        <v>112.62736652522408</v>
      </c>
      <c r="O80" s="33"/>
    </row>
    <row r="81" spans="1:15" ht="45" x14ac:dyDescent="0.25">
      <c r="A81" s="9" t="s">
        <v>355</v>
      </c>
      <c r="B81" s="10" t="s">
        <v>356</v>
      </c>
      <c r="C81" s="35">
        <v>0.1470953928</v>
      </c>
      <c r="D81" s="36">
        <v>0</v>
      </c>
      <c r="E81" s="37">
        <v>0</v>
      </c>
      <c r="F81" s="36">
        <v>0.1470953928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2"/>
        <v>0.1470953928</v>
      </c>
      <c r="O81" s="33"/>
    </row>
    <row r="82" spans="1:15" x14ac:dyDescent="0.25">
      <c r="A82" s="9" t="s">
        <v>307</v>
      </c>
      <c r="B82" s="10" t="s">
        <v>144</v>
      </c>
      <c r="C82" s="35">
        <v>357.45974044475309</v>
      </c>
      <c r="D82" s="36">
        <v>0</v>
      </c>
      <c r="E82" s="37">
        <v>357.02557577475312</v>
      </c>
      <c r="F82" s="36">
        <v>0.43416466999999997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0</v>
      </c>
      <c r="M82" s="35">
        <v>0</v>
      </c>
      <c r="N82" s="38">
        <f t="shared" si="2"/>
        <v>357.45974044475309</v>
      </c>
      <c r="O82" s="33"/>
    </row>
    <row r="83" spans="1:15" ht="30" x14ac:dyDescent="0.25">
      <c r="A83" s="9" t="s">
        <v>143</v>
      </c>
      <c r="B83" s="10" t="s">
        <v>146</v>
      </c>
      <c r="C83" s="35">
        <v>3289.4770067683316</v>
      </c>
      <c r="D83" s="36">
        <v>0</v>
      </c>
      <c r="E83" s="37">
        <v>96.480736917363132</v>
      </c>
      <c r="F83" s="36">
        <v>3192.9962698509685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2"/>
        <v>3289.4770067683316</v>
      </c>
      <c r="O83" s="33"/>
    </row>
    <row r="84" spans="1:15" x14ac:dyDescent="0.25">
      <c r="A84" s="9" t="s">
        <v>145</v>
      </c>
      <c r="B84" s="10" t="s">
        <v>148</v>
      </c>
      <c r="C84" s="35">
        <v>452.27062536833284</v>
      </c>
      <c r="D84" s="36">
        <v>0</v>
      </c>
      <c r="E84" s="37">
        <v>450.98372636833284</v>
      </c>
      <c r="F84" s="36">
        <v>1.286899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0</v>
      </c>
      <c r="M84" s="35">
        <v>0</v>
      </c>
      <c r="N84" s="38">
        <f t="shared" si="2"/>
        <v>452.27062536833284</v>
      </c>
      <c r="O84" s="33"/>
    </row>
    <row r="85" spans="1:15" x14ac:dyDescent="0.25">
      <c r="A85" s="9" t="s">
        <v>147</v>
      </c>
      <c r="B85" s="10" t="s">
        <v>150</v>
      </c>
      <c r="C85" s="35">
        <v>377.48229553811188</v>
      </c>
      <c r="D85" s="36">
        <v>0</v>
      </c>
      <c r="E85" s="37">
        <v>377.48229553811188</v>
      </c>
      <c r="F85" s="36">
        <v>0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0</v>
      </c>
      <c r="M85" s="35">
        <v>0</v>
      </c>
      <c r="N85" s="38">
        <f t="shared" si="2"/>
        <v>377.48229553811188</v>
      </c>
      <c r="O85" s="33"/>
    </row>
    <row r="86" spans="1:15" ht="30" x14ac:dyDescent="0.25">
      <c r="A86" s="9" t="s">
        <v>149</v>
      </c>
      <c r="B86" s="10" t="s">
        <v>152</v>
      </c>
      <c r="C86" s="35">
        <v>3149.4389667870655</v>
      </c>
      <c r="D86" s="36">
        <v>2402.1031141599992</v>
      </c>
      <c r="E86" s="37">
        <v>739.92603224706636</v>
      </c>
      <c r="F86" s="36">
        <v>7.4098203800000002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2"/>
        <v>3149.4389667870655</v>
      </c>
      <c r="O86" s="33"/>
    </row>
    <row r="87" spans="1:15" x14ac:dyDescent="0.25">
      <c r="A87" s="9" t="s">
        <v>151</v>
      </c>
      <c r="B87" s="10" t="s">
        <v>283</v>
      </c>
      <c r="C87" s="35">
        <v>868.68043644234865</v>
      </c>
      <c r="D87" s="36">
        <v>204.02526050037986</v>
      </c>
      <c r="E87" s="37">
        <v>664.65517594196876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2"/>
        <v>868.68043644234865</v>
      </c>
      <c r="O87" s="33"/>
    </row>
    <row r="88" spans="1:15" x14ac:dyDescent="0.25">
      <c r="A88" s="9" t="s">
        <v>153</v>
      </c>
      <c r="B88" s="10" t="s">
        <v>284</v>
      </c>
      <c r="C88" s="35">
        <v>17.460979727577097</v>
      </c>
      <c r="D88" s="36">
        <v>17.460979727577097</v>
      </c>
      <c r="E88" s="37">
        <v>0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0</v>
      </c>
      <c r="M88" s="35">
        <v>0</v>
      </c>
      <c r="N88" s="38">
        <f t="shared" si="2"/>
        <v>17.460979727577097</v>
      </c>
      <c r="O88" s="33"/>
    </row>
    <row r="89" spans="1:15" x14ac:dyDescent="0.25">
      <c r="A89" s="9" t="s">
        <v>154</v>
      </c>
      <c r="B89" s="10" t="s">
        <v>285</v>
      </c>
      <c r="C89" s="35">
        <v>1706.5114345765023</v>
      </c>
      <c r="D89" s="36">
        <v>0</v>
      </c>
      <c r="E89" s="37">
        <v>1706.5114345765023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2"/>
        <v>1706.5114345765023</v>
      </c>
      <c r="O89" s="33"/>
    </row>
    <row r="90" spans="1:15" x14ac:dyDescent="0.25">
      <c r="A90" s="9" t="s">
        <v>155</v>
      </c>
      <c r="B90" s="10" t="s">
        <v>286</v>
      </c>
      <c r="C90" s="35">
        <v>0</v>
      </c>
      <c r="D90" s="36">
        <v>0</v>
      </c>
      <c r="E90" s="37">
        <v>0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0</v>
      </c>
      <c r="M90" s="35">
        <v>0</v>
      </c>
      <c r="N90" s="38">
        <f t="shared" si="2"/>
        <v>0</v>
      </c>
      <c r="O90" s="33"/>
    </row>
    <row r="91" spans="1:15" x14ac:dyDescent="0.25">
      <c r="A91" s="9" t="s">
        <v>156</v>
      </c>
      <c r="B91" s="10" t="s">
        <v>287</v>
      </c>
      <c r="C91" s="35">
        <v>0</v>
      </c>
      <c r="D91" s="36">
        <v>0</v>
      </c>
      <c r="E91" s="37">
        <v>0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0</v>
      </c>
      <c r="N91" s="38">
        <f t="shared" si="2"/>
        <v>0</v>
      </c>
      <c r="O91" s="33"/>
    </row>
    <row r="92" spans="1:15" x14ac:dyDescent="0.25">
      <c r="A92" s="9" t="s">
        <v>158</v>
      </c>
      <c r="B92" s="10" t="s">
        <v>157</v>
      </c>
      <c r="C92" s="35">
        <v>0</v>
      </c>
      <c r="D92" s="36">
        <v>0</v>
      </c>
      <c r="E92" s="37">
        <v>0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2"/>
        <v>0</v>
      </c>
      <c r="O92" s="33"/>
    </row>
    <row r="93" spans="1:15" ht="30" x14ac:dyDescent="0.25">
      <c r="A93" s="9" t="s">
        <v>308</v>
      </c>
      <c r="B93" s="10" t="s">
        <v>159</v>
      </c>
      <c r="C93" s="35">
        <v>0</v>
      </c>
      <c r="D93" s="36">
        <v>0</v>
      </c>
      <c r="E93" s="37">
        <v>0</v>
      </c>
      <c r="F93" s="36">
        <v>0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2"/>
        <v>0</v>
      </c>
      <c r="O93" s="33"/>
    </row>
    <row r="94" spans="1:15" x14ac:dyDescent="0.25">
      <c r="A94" s="9" t="s">
        <v>161</v>
      </c>
      <c r="B94" s="10" t="s">
        <v>160</v>
      </c>
      <c r="C94" s="35">
        <v>594.05512904650004</v>
      </c>
      <c r="D94" s="36">
        <v>0</v>
      </c>
      <c r="E94" s="37">
        <v>0</v>
      </c>
      <c r="F94" s="36">
        <v>594.05512904650004</v>
      </c>
      <c r="G94" s="35">
        <v>0</v>
      </c>
      <c r="H94" s="36">
        <v>0</v>
      </c>
      <c r="I94" s="37">
        <v>0</v>
      </c>
      <c r="J94" s="36">
        <v>0</v>
      </c>
      <c r="K94" s="35">
        <v>233.28829904</v>
      </c>
      <c r="L94" s="35">
        <v>0</v>
      </c>
      <c r="M94" s="35">
        <v>0</v>
      </c>
      <c r="N94" s="38">
        <f t="shared" si="2"/>
        <v>827.34342808650001</v>
      </c>
      <c r="O94" s="33"/>
    </row>
    <row r="95" spans="1:15" x14ac:dyDescent="0.25">
      <c r="A95" s="9" t="s">
        <v>163</v>
      </c>
      <c r="B95" s="10" t="s">
        <v>162</v>
      </c>
      <c r="C95" s="35">
        <v>7773.2584118379209</v>
      </c>
      <c r="D95" s="36">
        <v>0</v>
      </c>
      <c r="E95" s="37">
        <v>6005.0225001291246</v>
      </c>
      <c r="F95" s="36">
        <v>1768.2359117087963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0</v>
      </c>
      <c r="M95" s="35">
        <v>0</v>
      </c>
      <c r="N95" s="38">
        <f t="shared" si="2"/>
        <v>7773.2584118379209</v>
      </c>
      <c r="O95" s="33"/>
    </row>
    <row r="96" spans="1:15" x14ac:dyDescent="0.25">
      <c r="A96" s="9" t="s">
        <v>165</v>
      </c>
      <c r="B96" s="10" t="s">
        <v>164</v>
      </c>
      <c r="C96" s="35">
        <v>442.36346044830321</v>
      </c>
      <c r="D96" s="36">
        <v>0</v>
      </c>
      <c r="E96" s="37">
        <v>439.23048962081032</v>
      </c>
      <c r="F96" s="36">
        <v>3.13297082749291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0</v>
      </c>
      <c r="M96" s="35">
        <v>0</v>
      </c>
      <c r="N96" s="38">
        <f t="shared" si="2"/>
        <v>442.36346044830321</v>
      </c>
      <c r="O96" s="33"/>
    </row>
    <row r="97" spans="1:15" x14ac:dyDescent="0.25">
      <c r="A97" s="9" t="s">
        <v>168</v>
      </c>
      <c r="B97" s="10" t="s">
        <v>167</v>
      </c>
      <c r="C97" s="35">
        <v>1856.4908128139807</v>
      </c>
      <c r="D97" s="36">
        <v>0</v>
      </c>
      <c r="E97" s="37">
        <v>1856.4908128139807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0</v>
      </c>
      <c r="M97" s="35">
        <v>0</v>
      </c>
      <c r="N97" s="38">
        <f t="shared" si="2"/>
        <v>1856.4908128139807</v>
      </c>
      <c r="O97" s="33"/>
    </row>
    <row r="98" spans="1:15" x14ac:dyDescent="0.25">
      <c r="A98" s="9" t="s">
        <v>170</v>
      </c>
      <c r="B98" s="10" t="s">
        <v>169</v>
      </c>
      <c r="C98" s="35">
        <v>0</v>
      </c>
      <c r="D98" s="36">
        <v>0</v>
      </c>
      <c r="E98" s="37">
        <v>0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0</v>
      </c>
      <c r="M98" s="35">
        <v>0</v>
      </c>
      <c r="N98" s="38">
        <f t="shared" si="2"/>
        <v>0</v>
      </c>
      <c r="O98" s="33"/>
    </row>
    <row r="99" spans="1:15" x14ac:dyDescent="0.25">
      <c r="A99" s="9" t="s">
        <v>171</v>
      </c>
      <c r="B99" s="10" t="s">
        <v>288</v>
      </c>
      <c r="C99" s="35">
        <v>29.960398251800001</v>
      </c>
      <c r="D99" s="36">
        <v>0</v>
      </c>
      <c r="E99" s="37">
        <v>11.844368835599999</v>
      </c>
      <c r="F99" s="36">
        <v>18.1160294162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0</v>
      </c>
      <c r="M99" s="35">
        <v>0</v>
      </c>
      <c r="N99" s="38">
        <f t="shared" si="2"/>
        <v>29.960398251800001</v>
      </c>
      <c r="O99" s="33"/>
    </row>
    <row r="100" spans="1:15" x14ac:dyDescent="0.25">
      <c r="A100" s="9" t="s">
        <v>173</v>
      </c>
      <c r="B100" s="10" t="s">
        <v>289</v>
      </c>
      <c r="C100" s="35">
        <v>0</v>
      </c>
      <c r="D100" s="36">
        <v>0</v>
      </c>
      <c r="E100" s="37">
        <v>0</v>
      </c>
      <c r="F100" s="36">
        <v>0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20.208940238691561</v>
      </c>
      <c r="M100" s="35">
        <v>0</v>
      </c>
      <c r="N100" s="38">
        <f t="shared" si="2"/>
        <v>20.208940238691561</v>
      </c>
      <c r="O100" s="33"/>
    </row>
    <row r="101" spans="1:15" x14ac:dyDescent="0.25">
      <c r="A101" s="9" t="s">
        <v>174</v>
      </c>
      <c r="B101" s="10" t="s">
        <v>172</v>
      </c>
      <c r="C101" s="35">
        <v>53.115797388400004</v>
      </c>
      <c r="D101" s="36">
        <v>0</v>
      </c>
      <c r="E101" s="37">
        <v>4.5094327369</v>
      </c>
      <c r="F101" s="36">
        <v>48.606364651500002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2"/>
        <v>53.115797388400004</v>
      </c>
      <c r="O101" s="33"/>
    </row>
    <row r="102" spans="1:15" x14ac:dyDescent="0.25">
      <c r="A102" s="9" t="s">
        <v>175</v>
      </c>
      <c r="B102" s="10" t="s">
        <v>290</v>
      </c>
      <c r="C102" s="35">
        <v>3783.5994251269108</v>
      </c>
      <c r="D102" s="36">
        <v>3125.6219947700001</v>
      </c>
      <c r="E102" s="37">
        <v>553.98865655894326</v>
      </c>
      <c r="F102" s="36">
        <v>103.98877379796748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2"/>
        <v>3783.5994251269108</v>
      </c>
      <c r="O102" s="33"/>
    </row>
    <row r="103" spans="1:15" x14ac:dyDescent="0.25">
      <c r="A103" s="9" t="s">
        <v>177</v>
      </c>
      <c r="B103" s="10" t="s">
        <v>176</v>
      </c>
      <c r="C103" s="35">
        <v>1290.4705772239849</v>
      </c>
      <c r="D103" s="36">
        <v>789.84873926</v>
      </c>
      <c r="E103" s="37">
        <v>500.62183796398506</v>
      </c>
      <c r="F103" s="36">
        <v>0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2"/>
        <v>1290.4705772239849</v>
      </c>
      <c r="O103" s="33"/>
    </row>
    <row r="104" spans="1:15" x14ac:dyDescent="0.25">
      <c r="A104" s="9" t="s">
        <v>179</v>
      </c>
      <c r="B104" s="10" t="s">
        <v>178</v>
      </c>
      <c r="C104" s="35">
        <v>374.41392464691688</v>
      </c>
      <c r="D104" s="36">
        <v>0</v>
      </c>
      <c r="E104" s="37">
        <v>291.6826799459169</v>
      </c>
      <c r="F104" s="36">
        <v>82.731244700999994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0</v>
      </c>
      <c r="N104" s="38">
        <f t="shared" si="2"/>
        <v>374.41392464691688</v>
      </c>
      <c r="O104" s="33"/>
    </row>
    <row r="105" spans="1:15" x14ac:dyDescent="0.25">
      <c r="A105" s="9" t="s">
        <v>181</v>
      </c>
      <c r="B105" s="10" t="s">
        <v>180</v>
      </c>
      <c r="C105" s="35">
        <v>226.71759436017362</v>
      </c>
      <c r="D105" s="36">
        <v>0</v>
      </c>
      <c r="E105" s="37">
        <v>180.41028836017364</v>
      </c>
      <c r="F105" s="36">
        <v>46.307305999999997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0</v>
      </c>
      <c r="M105" s="35">
        <v>0</v>
      </c>
      <c r="N105" s="38">
        <f t="shared" si="2"/>
        <v>226.71759436017362</v>
      </c>
      <c r="O105" s="33"/>
    </row>
    <row r="106" spans="1:15" ht="45" x14ac:dyDescent="0.25">
      <c r="A106" s="9" t="s">
        <v>183</v>
      </c>
      <c r="B106" s="10" t="s">
        <v>182</v>
      </c>
      <c r="C106" s="35">
        <v>540.98118773357373</v>
      </c>
      <c r="D106" s="36">
        <v>0</v>
      </c>
      <c r="E106" s="37">
        <v>161.37652621809366</v>
      </c>
      <c r="F106" s="36">
        <v>379.60466151548002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2"/>
        <v>540.98118773357373</v>
      </c>
      <c r="O106" s="33"/>
    </row>
    <row r="107" spans="1:15" x14ac:dyDescent="0.25">
      <c r="A107" s="9" t="s">
        <v>185</v>
      </c>
      <c r="B107" s="10" t="s">
        <v>184</v>
      </c>
      <c r="C107" s="35">
        <v>13.194729465975001</v>
      </c>
      <c r="D107" s="36">
        <v>0</v>
      </c>
      <c r="E107" s="37">
        <v>0.22544423</v>
      </c>
      <c r="F107" s="36">
        <v>12.969285235975001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2"/>
        <v>13.194729465975001</v>
      </c>
      <c r="O107" s="33"/>
    </row>
    <row r="108" spans="1:15" ht="30" x14ac:dyDescent="0.25">
      <c r="A108" s="9" t="s">
        <v>187</v>
      </c>
      <c r="B108" s="10" t="s">
        <v>186</v>
      </c>
      <c r="C108" s="35">
        <v>1681.4294392540178</v>
      </c>
      <c r="D108" s="36">
        <v>0</v>
      </c>
      <c r="E108" s="37">
        <v>216.44565114391773</v>
      </c>
      <c r="F108" s="36">
        <v>1464.9837881101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2"/>
        <v>1681.4294392540178</v>
      </c>
      <c r="O108" s="33"/>
    </row>
    <row r="109" spans="1:15" x14ac:dyDescent="0.25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579.03922767090091</v>
      </c>
      <c r="H109" s="36">
        <v>579.03922767090091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2"/>
        <v>579.03922767090091</v>
      </c>
      <c r="O109" s="33"/>
    </row>
    <row r="110" spans="1:15" x14ac:dyDescent="0.25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2415.6867830480778</v>
      </c>
      <c r="H110" s="36">
        <v>373.69274495000002</v>
      </c>
      <c r="I110" s="37">
        <v>1957.0216808780779</v>
      </c>
      <c r="J110" s="36">
        <v>84.972357219999992</v>
      </c>
      <c r="K110" s="35">
        <v>0</v>
      </c>
      <c r="L110" s="35">
        <v>0</v>
      </c>
      <c r="M110" s="35">
        <v>0</v>
      </c>
      <c r="N110" s="38">
        <f t="shared" si="2"/>
        <v>2415.6867830480778</v>
      </c>
      <c r="O110" s="33"/>
    </row>
    <row r="111" spans="1:15" ht="30" x14ac:dyDescent="0.25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4142.5895512763482</v>
      </c>
      <c r="H111" s="36">
        <v>0</v>
      </c>
      <c r="I111" s="37">
        <v>39.937092143728428</v>
      </c>
      <c r="J111" s="36">
        <v>4102.6524591326197</v>
      </c>
      <c r="K111" s="35">
        <v>0</v>
      </c>
      <c r="L111" s="35">
        <v>0</v>
      </c>
      <c r="M111" s="35">
        <v>0</v>
      </c>
      <c r="N111" s="38">
        <f t="shared" si="2"/>
        <v>4142.5895512763482</v>
      </c>
      <c r="O111" s="33"/>
    </row>
    <row r="112" spans="1:15" ht="45" x14ac:dyDescent="0.25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475.12708013000002</v>
      </c>
      <c r="H112" s="36">
        <v>369.33389138000001</v>
      </c>
      <c r="I112" s="37">
        <v>0.89825005000000002</v>
      </c>
      <c r="J112" s="36">
        <v>104.8949387</v>
      </c>
      <c r="K112" s="35">
        <v>0</v>
      </c>
      <c r="L112" s="35">
        <v>0</v>
      </c>
      <c r="M112" s="35">
        <v>0</v>
      </c>
      <c r="N112" s="38">
        <f t="shared" si="2"/>
        <v>475.12708013000002</v>
      </c>
      <c r="O112" s="33"/>
    </row>
    <row r="113" spans="1:15" ht="30" x14ac:dyDescent="0.25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105.84929429089902</v>
      </c>
      <c r="H113" s="36">
        <v>95.483021290899018</v>
      </c>
      <c r="I113" s="37">
        <v>0.53083000000000002</v>
      </c>
      <c r="J113" s="36">
        <v>9.8354429999999997</v>
      </c>
      <c r="K113" s="35">
        <v>0</v>
      </c>
      <c r="L113" s="35">
        <v>0</v>
      </c>
      <c r="M113" s="35">
        <v>0</v>
      </c>
      <c r="N113" s="38">
        <f t="shared" si="2"/>
        <v>105.84929429089902</v>
      </c>
      <c r="O113" s="33"/>
    </row>
    <row r="114" spans="1:15" ht="30" x14ac:dyDescent="0.25">
      <c r="A114" s="9" t="s">
        <v>310</v>
      </c>
      <c r="B114" s="10" t="s">
        <v>293</v>
      </c>
      <c r="C114" s="35">
        <v>1570.6903168277938</v>
      </c>
      <c r="D114" s="36">
        <v>0</v>
      </c>
      <c r="E114" s="37">
        <v>1297.7385947462446</v>
      </c>
      <c r="F114" s="36">
        <v>272.95172208154918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0</v>
      </c>
      <c r="M114" s="35">
        <v>0</v>
      </c>
      <c r="N114" s="38">
        <f t="shared" si="2"/>
        <v>1570.6903168277938</v>
      </c>
      <c r="O114" s="33"/>
    </row>
    <row r="115" spans="1:15" x14ac:dyDescent="0.25">
      <c r="A115" s="9" t="s">
        <v>197</v>
      </c>
      <c r="B115" s="10" t="s">
        <v>195</v>
      </c>
      <c r="C115" s="35">
        <v>361.83419171388056</v>
      </c>
      <c r="D115" s="36">
        <v>0</v>
      </c>
      <c r="E115" s="37">
        <v>361.83419171388056</v>
      </c>
      <c r="F115" s="36">
        <v>0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0</v>
      </c>
      <c r="M115" s="35">
        <v>0</v>
      </c>
      <c r="N115" s="38">
        <f t="shared" si="2"/>
        <v>361.83419171388056</v>
      </c>
      <c r="O115" s="33"/>
    </row>
    <row r="116" spans="1:15" ht="30" x14ac:dyDescent="0.25">
      <c r="A116" s="9" t="s">
        <v>198</v>
      </c>
      <c r="B116" s="10" t="s">
        <v>196</v>
      </c>
      <c r="C116" s="35">
        <v>3022.4568823203836</v>
      </c>
      <c r="D116" s="36">
        <v>0</v>
      </c>
      <c r="E116" s="37">
        <v>2901.6019093166119</v>
      </c>
      <c r="F116" s="36">
        <v>120.85497300377143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0</v>
      </c>
      <c r="M116" s="35">
        <v>0</v>
      </c>
      <c r="N116" s="38">
        <f t="shared" si="2"/>
        <v>3022.4568823203836</v>
      </c>
      <c r="O116" s="33"/>
    </row>
    <row r="117" spans="1:15" ht="30" x14ac:dyDescent="0.25">
      <c r="A117" s="9" t="s">
        <v>311</v>
      </c>
      <c r="B117" s="10" t="s">
        <v>294</v>
      </c>
      <c r="C117" s="35">
        <v>2554.631219935191</v>
      </c>
      <c r="D117" s="36">
        <v>0</v>
      </c>
      <c r="E117" s="37">
        <v>755.1789501151909</v>
      </c>
      <c r="F117" s="36">
        <v>1799.4522698200001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0</v>
      </c>
      <c r="M117" s="35">
        <v>0</v>
      </c>
      <c r="N117" s="38">
        <f t="shared" si="2"/>
        <v>2554.631219935191</v>
      </c>
      <c r="O117" s="33"/>
    </row>
    <row r="118" spans="1:15" ht="30" x14ac:dyDescent="0.25">
      <c r="A118" s="9" t="s">
        <v>201</v>
      </c>
      <c r="B118" s="10" t="s">
        <v>199</v>
      </c>
      <c r="C118" s="35">
        <v>3227.3489780994801</v>
      </c>
      <c r="D118" s="36">
        <v>0</v>
      </c>
      <c r="E118" s="37">
        <v>2726.128980914888</v>
      </c>
      <c r="F118" s="36">
        <v>501.21999718459216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0</v>
      </c>
      <c r="M118" s="35">
        <v>0</v>
      </c>
      <c r="N118" s="38">
        <f t="shared" si="2"/>
        <v>3227.3489780994801</v>
      </c>
      <c r="O118" s="33"/>
    </row>
    <row r="119" spans="1:15" x14ac:dyDescent="0.25">
      <c r="A119" s="9" t="s">
        <v>312</v>
      </c>
      <c r="B119" s="10" t="s">
        <v>200</v>
      </c>
      <c r="C119" s="35">
        <v>132.24643998694569</v>
      </c>
      <c r="D119" s="36">
        <v>0</v>
      </c>
      <c r="E119" s="37">
        <v>0</v>
      </c>
      <c r="F119" s="36">
        <v>132.24643998694569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2"/>
        <v>132.24643998694569</v>
      </c>
      <c r="O119" s="33"/>
    </row>
    <row r="120" spans="1:15" x14ac:dyDescent="0.25">
      <c r="A120" s="9" t="s">
        <v>204</v>
      </c>
      <c r="B120" s="10" t="s">
        <v>202</v>
      </c>
      <c r="C120" s="35">
        <v>1978.1982393754145</v>
      </c>
      <c r="D120" s="36">
        <v>0</v>
      </c>
      <c r="E120" s="37">
        <v>951.24265213448257</v>
      </c>
      <c r="F120" s="36">
        <v>1026.9555872409319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0</v>
      </c>
      <c r="N120" s="38">
        <f t="shared" si="2"/>
        <v>1978.1982393754145</v>
      </c>
      <c r="O120" s="33"/>
    </row>
    <row r="121" spans="1:15" x14ac:dyDescent="0.25">
      <c r="A121" s="9" t="s">
        <v>206</v>
      </c>
      <c r="B121" s="10" t="s">
        <v>203</v>
      </c>
      <c r="C121" s="35">
        <v>337.4934518037943</v>
      </c>
      <c r="D121" s="36">
        <v>0</v>
      </c>
      <c r="E121" s="37">
        <v>337.43328164379432</v>
      </c>
      <c r="F121" s="36">
        <v>6.017016E-2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0</v>
      </c>
      <c r="M121" s="35">
        <v>0</v>
      </c>
      <c r="N121" s="38">
        <f t="shared" si="2"/>
        <v>337.4934518037943</v>
      </c>
      <c r="O121" s="33"/>
    </row>
    <row r="122" spans="1:15" x14ac:dyDescent="0.25">
      <c r="A122" s="9" t="s">
        <v>207</v>
      </c>
      <c r="B122" s="10" t="s">
        <v>205</v>
      </c>
      <c r="C122" s="35">
        <v>0</v>
      </c>
      <c r="D122" s="36">
        <v>0</v>
      </c>
      <c r="E122" s="37">
        <v>0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0</v>
      </c>
      <c r="M122" s="35">
        <v>0</v>
      </c>
      <c r="N122" s="38">
        <f t="shared" si="2"/>
        <v>0</v>
      </c>
      <c r="O122" s="33"/>
    </row>
    <row r="123" spans="1:15" ht="30" x14ac:dyDescent="0.25">
      <c r="A123" s="9" t="s">
        <v>209</v>
      </c>
      <c r="B123" s="10" t="s">
        <v>295</v>
      </c>
      <c r="C123" s="35">
        <v>155.86904867130448</v>
      </c>
      <c r="D123" s="36">
        <v>0</v>
      </c>
      <c r="E123" s="37">
        <v>155.86904867130448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0</v>
      </c>
      <c r="M123" s="35">
        <v>0</v>
      </c>
      <c r="N123" s="38">
        <f t="shared" si="2"/>
        <v>155.86904867130448</v>
      </c>
      <c r="O123" s="33"/>
    </row>
    <row r="124" spans="1:15" ht="30" x14ac:dyDescent="0.25">
      <c r="A124" s="9" t="s">
        <v>211</v>
      </c>
      <c r="B124" s="10" t="s">
        <v>296</v>
      </c>
      <c r="C124" s="35">
        <v>112.4635636223797</v>
      </c>
      <c r="D124" s="36">
        <v>0</v>
      </c>
      <c r="E124" s="37">
        <v>112.4635636223797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0</v>
      </c>
      <c r="M124" s="35">
        <v>0</v>
      </c>
      <c r="N124" s="38">
        <f t="shared" si="2"/>
        <v>112.4635636223797</v>
      </c>
      <c r="O124" s="33"/>
    </row>
    <row r="125" spans="1:15" ht="30" x14ac:dyDescent="0.25">
      <c r="A125" s="9" t="s">
        <v>213</v>
      </c>
      <c r="B125" s="10" t="s">
        <v>297</v>
      </c>
      <c r="C125" s="35">
        <v>194.31789885983977</v>
      </c>
      <c r="D125" s="36">
        <v>0</v>
      </c>
      <c r="E125" s="37">
        <v>191.68566285981211</v>
      </c>
      <c r="F125" s="36">
        <v>2.632236000027663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0</v>
      </c>
      <c r="M125" s="35">
        <v>0</v>
      </c>
      <c r="N125" s="38">
        <f t="shared" si="2"/>
        <v>194.31789885983977</v>
      </c>
      <c r="O125" s="33"/>
    </row>
    <row r="126" spans="1:15" ht="45" x14ac:dyDescent="0.25">
      <c r="A126" s="9" t="s">
        <v>215</v>
      </c>
      <c r="B126" s="10" t="s">
        <v>298</v>
      </c>
      <c r="C126" s="35">
        <v>13.879277563617908</v>
      </c>
      <c r="D126" s="36">
        <v>0</v>
      </c>
      <c r="E126" s="37">
        <v>13.879277563617908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ref="N126:N136" si="3">+C126+G126+K126+L126+M126</f>
        <v>13.879277563617908</v>
      </c>
      <c r="O126" s="33"/>
    </row>
    <row r="127" spans="1:15" x14ac:dyDescent="0.25">
      <c r="A127" s="9" t="s">
        <v>239</v>
      </c>
      <c r="B127" s="10" t="s">
        <v>208</v>
      </c>
      <c r="C127" s="35">
        <v>182.73024634929999</v>
      </c>
      <c r="D127" s="36">
        <v>0</v>
      </c>
      <c r="E127" s="37">
        <v>85.608878321999995</v>
      </c>
      <c r="F127" s="36">
        <v>97.121368027299994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3"/>
        <v>182.73024634929999</v>
      </c>
      <c r="O127" s="33"/>
    </row>
    <row r="128" spans="1:15" ht="30" x14ac:dyDescent="0.25">
      <c r="A128" s="9" t="s">
        <v>241</v>
      </c>
      <c r="B128" s="10" t="s">
        <v>210</v>
      </c>
      <c r="C128" s="35">
        <v>2169.7403111401923</v>
      </c>
      <c r="D128" s="36">
        <v>0</v>
      </c>
      <c r="E128" s="37">
        <v>1798.7341673880312</v>
      </c>
      <c r="F128" s="36">
        <v>371.00614375216111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3"/>
        <v>2169.7403111401923</v>
      </c>
      <c r="O128" s="33"/>
    </row>
    <row r="129" spans="1:15" x14ac:dyDescent="0.25">
      <c r="A129" s="9" t="s">
        <v>243</v>
      </c>
      <c r="B129" s="10" t="s">
        <v>212</v>
      </c>
      <c r="C129" s="35">
        <v>10207.98659123025</v>
      </c>
      <c r="D129" s="36">
        <v>0</v>
      </c>
      <c r="E129" s="37">
        <v>8680.7251900865595</v>
      </c>
      <c r="F129" s="36">
        <v>1527.2614011436904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0</v>
      </c>
      <c r="M129" s="35">
        <v>0</v>
      </c>
      <c r="N129" s="38">
        <f t="shared" si="3"/>
        <v>10207.98659123025</v>
      </c>
      <c r="O129" s="33"/>
    </row>
    <row r="130" spans="1:15" x14ac:dyDescent="0.25">
      <c r="A130" s="9" t="s">
        <v>313</v>
      </c>
      <c r="B130" s="10" t="s">
        <v>214</v>
      </c>
      <c r="C130" s="35">
        <v>2337.9508517905133</v>
      </c>
      <c r="D130" s="36">
        <v>0</v>
      </c>
      <c r="E130" s="37">
        <v>2290.7925204736671</v>
      </c>
      <c r="F130" s="36">
        <v>47.158331316846187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0</v>
      </c>
      <c r="M130" s="35">
        <v>0</v>
      </c>
      <c r="N130" s="38">
        <f t="shared" si="3"/>
        <v>2337.9508517905133</v>
      </c>
      <c r="O130" s="33"/>
    </row>
    <row r="131" spans="1:15" ht="30" x14ac:dyDescent="0.25">
      <c r="A131" s="9" t="s">
        <v>314</v>
      </c>
      <c r="B131" s="10" t="s">
        <v>216</v>
      </c>
      <c r="C131" s="35">
        <v>250.93095307569561</v>
      </c>
      <c r="D131" s="36">
        <v>0</v>
      </c>
      <c r="E131" s="37">
        <v>141.27858547201311</v>
      </c>
      <c r="F131" s="36">
        <v>109.65236760368251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0</v>
      </c>
      <c r="N131" s="38">
        <f t="shared" si="3"/>
        <v>250.93095307569561</v>
      </c>
      <c r="O131" s="33"/>
    </row>
    <row r="132" spans="1:15" x14ac:dyDescent="0.25">
      <c r="A132" s="9" t="s">
        <v>315</v>
      </c>
      <c r="B132" s="10" t="s">
        <v>217</v>
      </c>
      <c r="C132" s="35">
        <v>877.34262776111507</v>
      </c>
      <c r="D132" s="36">
        <v>0</v>
      </c>
      <c r="E132" s="37">
        <v>828.57884930141506</v>
      </c>
      <c r="F132" s="36">
        <v>48.763778459699999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0</v>
      </c>
      <c r="M132" s="35">
        <v>0</v>
      </c>
      <c r="N132" s="38">
        <f t="shared" si="3"/>
        <v>877.34262776111507</v>
      </c>
      <c r="O132" s="33"/>
    </row>
    <row r="133" spans="1:15" ht="30" x14ac:dyDescent="0.25">
      <c r="A133" s="9" t="s">
        <v>316</v>
      </c>
      <c r="B133" s="10" t="s">
        <v>218</v>
      </c>
      <c r="C133" s="35">
        <v>7926.4402754820148</v>
      </c>
      <c r="D133" s="36">
        <v>3929.7437786657661</v>
      </c>
      <c r="E133" s="37">
        <v>3469.4919455714112</v>
      </c>
      <c r="F133" s="36">
        <v>527.20455124483738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0</v>
      </c>
      <c r="M133" s="35">
        <v>0</v>
      </c>
      <c r="N133" s="38">
        <f t="shared" si="3"/>
        <v>7926.4402754820148</v>
      </c>
      <c r="O133" s="33"/>
    </row>
    <row r="134" spans="1:15" x14ac:dyDescent="0.25">
      <c r="A134" s="9" t="s">
        <v>225</v>
      </c>
      <c r="B134" s="10" t="s">
        <v>299</v>
      </c>
      <c r="C134" s="35">
        <v>0</v>
      </c>
      <c r="D134" s="36">
        <v>0</v>
      </c>
      <c r="E134" s="37">
        <v>0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92.989506760963323</v>
      </c>
      <c r="M134" s="35">
        <v>0</v>
      </c>
      <c r="N134" s="38">
        <f t="shared" si="3"/>
        <v>92.989506760963323</v>
      </c>
      <c r="O134" s="33"/>
    </row>
    <row r="135" spans="1:15" ht="30" x14ac:dyDescent="0.25">
      <c r="A135" s="9" t="s">
        <v>227</v>
      </c>
      <c r="B135" s="10" t="s">
        <v>300</v>
      </c>
      <c r="C135" s="35">
        <v>0</v>
      </c>
      <c r="D135" s="36">
        <v>0</v>
      </c>
      <c r="E135" s="37">
        <v>0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0</v>
      </c>
      <c r="M135" s="35">
        <v>0</v>
      </c>
      <c r="N135" s="38">
        <f t="shared" si="3"/>
        <v>0</v>
      </c>
      <c r="O135" s="33"/>
    </row>
    <row r="136" spans="1:15" x14ac:dyDescent="0.25">
      <c r="A136" s="9" t="s">
        <v>234</v>
      </c>
      <c r="B136" s="10" t="s">
        <v>301</v>
      </c>
      <c r="C136" s="35">
        <v>51.181143559699997</v>
      </c>
      <c r="D136" s="36">
        <v>0</v>
      </c>
      <c r="E136" s="82">
        <v>51.181143559699997</v>
      </c>
      <c r="F136" s="36">
        <v>0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46.036453445862506</v>
      </c>
      <c r="M136" s="35">
        <v>0</v>
      </c>
      <c r="N136" s="38">
        <f t="shared" si="3"/>
        <v>97.21759700556251</v>
      </c>
      <c r="O136" s="33"/>
    </row>
    <row r="137" spans="1:15" x14ac:dyDescent="0.25">
      <c r="A137" s="9" t="s">
        <v>317</v>
      </c>
      <c r="B137" s="10" t="s">
        <v>302</v>
      </c>
      <c r="C137" s="35">
        <v>418.99920066768925</v>
      </c>
      <c r="D137" s="36">
        <v>0</v>
      </c>
      <c r="E137" s="82">
        <v>91.723466989082084</v>
      </c>
      <c r="F137" s="36">
        <v>327.27573367860714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0</v>
      </c>
      <c r="M137" s="35">
        <v>0</v>
      </c>
      <c r="N137" s="38">
        <f t="shared" ref="N137:N143" si="4">+C137+G137+K137+L137+M137</f>
        <v>418.99920066768925</v>
      </c>
      <c r="O137" s="33"/>
    </row>
    <row r="138" spans="1:15" x14ac:dyDescent="0.25">
      <c r="A138" s="9" t="s">
        <v>318</v>
      </c>
      <c r="B138" s="10" t="s">
        <v>220</v>
      </c>
      <c r="C138" s="35">
        <v>691.15534686581782</v>
      </c>
      <c r="D138" s="36">
        <v>0</v>
      </c>
      <c r="E138" s="82">
        <v>691.15534686581782</v>
      </c>
      <c r="F138" s="36">
        <v>0</v>
      </c>
      <c r="G138" s="35">
        <v>2.9445547260229783</v>
      </c>
      <c r="H138" s="36">
        <v>0</v>
      </c>
      <c r="I138" s="82">
        <v>2.9445547260229783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4"/>
        <v>694.09990159184076</v>
      </c>
      <c r="O138" s="33"/>
    </row>
    <row r="139" spans="1:15" ht="30" x14ac:dyDescent="0.25">
      <c r="A139" s="9" t="s">
        <v>319</v>
      </c>
      <c r="B139" s="10" t="s">
        <v>222</v>
      </c>
      <c r="C139" s="35">
        <v>446.78411187769024</v>
      </c>
      <c r="D139" s="36">
        <v>0</v>
      </c>
      <c r="E139" s="82">
        <v>380.28881707769023</v>
      </c>
      <c r="F139" s="36">
        <v>66.495294799999996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0</v>
      </c>
      <c r="M139" s="35">
        <v>0</v>
      </c>
      <c r="N139" s="38">
        <f t="shared" si="4"/>
        <v>446.78411187769024</v>
      </c>
      <c r="O139" s="33"/>
    </row>
    <row r="140" spans="1:15" ht="30" x14ac:dyDescent="0.25">
      <c r="A140" s="9" t="s">
        <v>320</v>
      </c>
      <c r="B140" s="10" t="s">
        <v>223</v>
      </c>
      <c r="C140" s="35">
        <v>174.63846889878954</v>
      </c>
      <c r="D140" s="36">
        <v>0</v>
      </c>
      <c r="E140" s="82">
        <v>174.63846889878954</v>
      </c>
      <c r="F140" s="36">
        <v>0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2.5155765169358313</v>
      </c>
      <c r="M140" s="35">
        <v>0</v>
      </c>
      <c r="N140" s="38">
        <f t="shared" si="4"/>
        <v>177.15404541572536</v>
      </c>
      <c r="O140" s="33"/>
    </row>
    <row r="141" spans="1:15" x14ac:dyDescent="0.25">
      <c r="A141" s="9" t="s">
        <v>321</v>
      </c>
      <c r="B141" s="10" t="s">
        <v>224</v>
      </c>
      <c r="C141" s="35">
        <v>556.14531509893413</v>
      </c>
      <c r="D141" s="36">
        <v>0</v>
      </c>
      <c r="E141" s="82">
        <v>556.14531509893413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0</v>
      </c>
      <c r="M141" s="35">
        <v>0</v>
      </c>
      <c r="N141" s="38">
        <f t="shared" si="4"/>
        <v>556.14531509893413</v>
      </c>
      <c r="O141" s="33"/>
    </row>
    <row r="142" spans="1:15" x14ac:dyDescent="0.25">
      <c r="A142" s="9" t="s">
        <v>322</v>
      </c>
      <c r="B142" s="10" t="s">
        <v>226</v>
      </c>
      <c r="C142" s="35">
        <v>27.461205072629209</v>
      </c>
      <c r="D142" s="36">
        <v>0</v>
      </c>
      <c r="E142" s="82">
        <v>27.461205072629209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4"/>
        <v>27.461205072629209</v>
      </c>
      <c r="O142" s="33"/>
    </row>
    <row r="143" spans="1:15" ht="14.25" customHeight="1" x14ac:dyDescent="0.25">
      <c r="A143" s="9" t="s">
        <v>323</v>
      </c>
      <c r="B143" s="10" t="s">
        <v>228</v>
      </c>
      <c r="C143" s="35">
        <v>214.7669076997669</v>
      </c>
      <c r="D143" s="36">
        <v>0</v>
      </c>
      <c r="E143" s="82">
        <v>214.7669076997669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4"/>
        <v>214.7669076997669</v>
      </c>
      <c r="O143" s="33"/>
    </row>
    <row r="144" spans="1:15" x14ac:dyDescent="0.25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</row>
    <row r="145" spans="1:15" x14ac:dyDescent="0.25">
      <c r="A145" s="11"/>
      <c r="B145" s="12" t="s">
        <v>229</v>
      </c>
      <c r="C145" s="45">
        <f t="shared" ref="C145:M145" si="5">SUM(C11:C144)</f>
        <v>102676.4236452172</v>
      </c>
      <c r="D145" s="45">
        <f t="shared" si="5"/>
        <v>10468.803867083723</v>
      </c>
      <c r="E145" s="83">
        <f t="shared" si="5"/>
        <v>67890.76289321878</v>
      </c>
      <c r="F145" s="45">
        <f t="shared" si="5"/>
        <v>24316.85688491464</v>
      </c>
      <c r="G145" s="45">
        <f t="shared" si="5"/>
        <v>7721.2364911422483</v>
      </c>
      <c r="H145" s="45">
        <f t="shared" si="5"/>
        <v>1417.5488852917999</v>
      </c>
      <c r="I145" s="83">
        <f t="shared" si="5"/>
        <v>2001.3324077978291</v>
      </c>
      <c r="J145" s="45">
        <f t="shared" si="5"/>
        <v>4302.3551980526199</v>
      </c>
      <c r="K145" s="45">
        <f t="shared" si="5"/>
        <v>233.28829904</v>
      </c>
      <c r="L145" s="45">
        <f t="shared" si="5"/>
        <v>1243.0223773840476</v>
      </c>
      <c r="M145" s="45">
        <f t="shared" si="5"/>
        <v>0</v>
      </c>
      <c r="N145" s="45">
        <f t="shared" ref="N145" si="6">+C145+G145+K145+L145+M145</f>
        <v>111873.97081278349</v>
      </c>
      <c r="O145" s="33"/>
    </row>
    <row r="146" spans="1:15" x14ac:dyDescent="0.25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</row>
    <row r="147" spans="1:15" x14ac:dyDescent="0.25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0</v>
      </c>
      <c r="M147" s="35">
        <v>0</v>
      </c>
      <c r="N147" s="38">
        <f t="shared" ref="N147:N153" si="7">+C147+G147+K147+L147+M147</f>
        <v>0</v>
      </c>
      <c r="O147" s="33"/>
    </row>
    <row r="148" spans="1:15" x14ac:dyDescent="0.25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1.0966052900000001</v>
      </c>
      <c r="L148" s="35">
        <v>0</v>
      </c>
      <c r="M148" s="35">
        <v>0</v>
      </c>
      <c r="N148" s="38">
        <f t="shared" si="7"/>
        <v>1.0966052900000001</v>
      </c>
      <c r="O148" s="33"/>
    </row>
    <row r="149" spans="1:15" x14ac:dyDescent="0.25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862.2170402700001</v>
      </c>
      <c r="L149" s="35">
        <v>0</v>
      </c>
      <c r="M149" s="35">
        <v>0</v>
      </c>
      <c r="N149" s="38">
        <f t="shared" si="7"/>
        <v>862.2170402700001</v>
      </c>
      <c r="O149" s="33"/>
    </row>
    <row r="150" spans="1:15" x14ac:dyDescent="0.25">
      <c r="A150" s="9" t="s">
        <v>324</v>
      </c>
      <c r="B150" s="16" t="s">
        <v>159</v>
      </c>
      <c r="C150" s="35">
        <v>141.685056672043</v>
      </c>
      <c r="D150" s="40">
        <v>141.685056672043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309.40877396999997</v>
      </c>
      <c r="L150" s="35">
        <v>0</v>
      </c>
      <c r="M150" s="35">
        <v>0</v>
      </c>
      <c r="N150" s="38">
        <f t="shared" si="7"/>
        <v>451.09383064204297</v>
      </c>
      <c r="O150" s="33"/>
    </row>
    <row r="151" spans="1:15" x14ac:dyDescent="0.25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7"/>
        <v>0</v>
      </c>
      <c r="O151" s="33"/>
    </row>
    <row r="152" spans="1:15" x14ac:dyDescent="0.25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1065.3806779260574</v>
      </c>
      <c r="L152" s="35">
        <v>0</v>
      </c>
      <c r="M152" s="35">
        <v>0</v>
      </c>
      <c r="N152" s="38">
        <f t="shared" si="7"/>
        <v>1065.3806779260574</v>
      </c>
      <c r="O152" s="33"/>
    </row>
    <row r="153" spans="1:15" ht="30" x14ac:dyDescent="0.25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0</v>
      </c>
      <c r="N153" s="38">
        <f t="shared" si="7"/>
        <v>0</v>
      </c>
      <c r="O153" s="33"/>
    </row>
    <row r="154" spans="1:15" x14ac:dyDescent="0.25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</row>
    <row r="155" spans="1:15" x14ac:dyDescent="0.25">
      <c r="A155" s="11"/>
      <c r="B155" s="12" t="s">
        <v>236</v>
      </c>
      <c r="C155" s="46">
        <f>SUM(C147:C154)</f>
        <v>141.685056672043</v>
      </c>
      <c r="D155" s="46">
        <f t="shared" ref="D155:K155" si="8">SUM(D147:D154)</f>
        <v>141.685056672043</v>
      </c>
      <c r="E155" s="46">
        <f t="shared" si="8"/>
        <v>0</v>
      </c>
      <c r="F155" s="46">
        <f t="shared" ref="F155" si="9">SUM(F147:F154)</f>
        <v>0</v>
      </c>
      <c r="G155" s="46">
        <f t="shared" si="8"/>
        <v>0</v>
      </c>
      <c r="H155" s="46">
        <f t="shared" ref="H155:I155" si="10">SUM(H147:H154)</f>
        <v>0</v>
      </c>
      <c r="I155" s="46">
        <f t="shared" si="10"/>
        <v>0</v>
      </c>
      <c r="J155" s="46">
        <f t="shared" ref="J155" si="11">SUM(J147:J154)</f>
        <v>0</v>
      </c>
      <c r="K155" s="46">
        <f t="shared" si="8"/>
        <v>2238.1030974560572</v>
      </c>
      <c r="L155" s="46">
        <f>SUM(L147:L154)</f>
        <v>0</v>
      </c>
      <c r="M155" s="46">
        <f t="shared" ref="M155:N155" si="12">SUM(M147:M154)</f>
        <v>0</v>
      </c>
      <c r="N155" s="46">
        <f t="shared" si="12"/>
        <v>2379.7881541281004</v>
      </c>
      <c r="O155" s="33"/>
    </row>
    <row r="156" spans="1:15" ht="31.5" customHeight="1" x14ac:dyDescent="0.25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</row>
    <row r="157" spans="1:15" x14ac:dyDescent="0.25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122.66369320197754</v>
      </c>
      <c r="N157" s="38">
        <f t="shared" ref="N157" si="13">+C157+G157+K157+L157+M157</f>
        <v>122.66369320197754</v>
      </c>
      <c r="O157" s="33"/>
    </row>
    <row r="158" spans="1:15" x14ac:dyDescent="0.25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14">+C158+G158+K158+L158+M158</f>
        <v>0</v>
      </c>
      <c r="O158" s="33"/>
    </row>
    <row r="159" spans="1:15" x14ac:dyDescent="0.25">
      <c r="A159" s="9" t="s">
        <v>392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127.85278414</v>
      </c>
      <c r="L159" s="35">
        <v>0</v>
      </c>
      <c r="M159" s="35">
        <v>0</v>
      </c>
      <c r="N159" s="38">
        <f t="shared" si="14"/>
        <v>127.85278414</v>
      </c>
      <c r="O159" s="33"/>
    </row>
    <row r="160" spans="1:15" x14ac:dyDescent="0.25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33.351264812042174</v>
      </c>
      <c r="N160" s="38">
        <f t="shared" si="14"/>
        <v>33.351264812042174</v>
      </c>
      <c r="O160" s="33"/>
    </row>
    <row r="161" spans="1:15" ht="30" x14ac:dyDescent="0.25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30678.82876826022</v>
      </c>
      <c r="L161" s="35">
        <v>0</v>
      </c>
      <c r="M161" s="35">
        <v>0</v>
      </c>
      <c r="N161" s="38">
        <f t="shared" si="14"/>
        <v>30678.82876826022</v>
      </c>
      <c r="O161" s="33"/>
    </row>
    <row r="162" spans="1:15" x14ac:dyDescent="0.25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8583.9964448399987</v>
      </c>
      <c r="L162" s="35">
        <v>0</v>
      </c>
      <c r="M162" s="35">
        <v>0</v>
      </c>
      <c r="N162" s="38">
        <f t="shared" si="14"/>
        <v>8583.9964448399987</v>
      </c>
      <c r="O162" s="33"/>
    </row>
    <row r="163" spans="1:15" ht="30" x14ac:dyDescent="0.25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498.06462514617175</v>
      </c>
      <c r="L163" s="35">
        <v>0</v>
      </c>
      <c r="M163" s="35">
        <v>0</v>
      </c>
      <c r="N163" s="38">
        <f t="shared" si="14"/>
        <v>498.06462514617175</v>
      </c>
      <c r="O163" s="33"/>
    </row>
    <row r="164" spans="1:15" x14ac:dyDescent="0.25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10959.146538516445</v>
      </c>
      <c r="L164" s="35">
        <v>0</v>
      </c>
      <c r="M164" s="35">
        <v>206.27616412255762</v>
      </c>
      <c r="N164" s="38">
        <f t="shared" si="14"/>
        <v>11165.422702639002</v>
      </c>
      <c r="O164" s="33"/>
    </row>
    <row r="165" spans="1:15" ht="30" x14ac:dyDescent="0.25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127.66744080000001</v>
      </c>
      <c r="L165" s="35">
        <v>0</v>
      </c>
      <c r="M165" s="35">
        <v>308.19829722382497</v>
      </c>
      <c r="N165" s="38">
        <f t="shared" si="14"/>
        <v>435.86573802382497</v>
      </c>
      <c r="O165" s="33"/>
    </row>
    <row r="166" spans="1:15" x14ac:dyDescent="0.25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6103.989344056592</v>
      </c>
      <c r="N166" s="38">
        <f t="shared" si="14"/>
        <v>6103.989344056592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245</v>
      </c>
      <c r="C168" s="45">
        <f>SUM(C157:C167)</f>
        <v>0</v>
      </c>
      <c r="D168" s="45">
        <f t="shared" ref="D168:N168" si="15">SUM(D157:D167)</f>
        <v>0</v>
      </c>
      <c r="E168" s="45">
        <f t="shared" si="15"/>
        <v>0</v>
      </c>
      <c r="F168" s="45">
        <f t="shared" ref="F168" si="16">SUM(F157:F167)</f>
        <v>0</v>
      </c>
      <c r="G168" s="45">
        <f t="shared" si="15"/>
        <v>0</v>
      </c>
      <c r="H168" s="45">
        <f t="shared" ref="H168:I168" si="17">SUM(H157:H167)</f>
        <v>0</v>
      </c>
      <c r="I168" s="45">
        <f t="shared" si="17"/>
        <v>0</v>
      </c>
      <c r="J168" s="45">
        <f t="shared" ref="J168" si="18">SUM(J157:J167)</f>
        <v>0</v>
      </c>
      <c r="K168" s="45">
        <f t="shared" si="15"/>
        <v>50975.55660170284</v>
      </c>
      <c r="L168" s="45">
        <f t="shared" si="15"/>
        <v>0</v>
      </c>
      <c r="M168" s="45">
        <f t="shared" si="15"/>
        <v>6774.4787634169943</v>
      </c>
      <c r="N168" s="45">
        <f t="shared" si="15"/>
        <v>57750.035365119831</v>
      </c>
      <c r="O168" s="33"/>
    </row>
    <row r="169" spans="1:15" x14ac:dyDescent="0.25">
      <c r="A169" s="19" t="s">
        <v>340</v>
      </c>
      <c r="B169" s="20" t="s">
        <v>275</v>
      </c>
      <c r="C169" s="45">
        <f>+C155+C168+C145</f>
        <v>102818.10870188924</v>
      </c>
      <c r="D169" s="45">
        <f t="shared" ref="D169:N169" si="19">+D155+D168+D145</f>
        <v>10610.488923755765</v>
      </c>
      <c r="E169" s="45">
        <f t="shared" si="19"/>
        <v>67890.76289321878</v>
      </c>
      <c r="F169" s="45">
        <f t="shared" ref="F169" si="20">+F155+F168+F145</f>
        <v>24316.85688491464</v>
      </c>
      <c r="G169" s="45">
        <f t="shared" si="19"/>
        <v>7721.2364911422483</v>
      </c>
      <c r="H169" s="45">
        <f t="shared" ref="H169:I169" si="21">+H155+H168+H145</f>
        <v>1417.5488852917999</v>
      </c>
      <c r="I169" s="45">
        <f t="shared" si="21"/>
        <v>2001.3324077978291</v>
      </c>
      <c r="J169" s="45">
        <f t="shared" ref="J169" si="22">+J155+J168+J145</f>
        <v>4302.3551980526199</v>
      </c>
      <c r="K169" s="45">
        <f t="shared" si="19"/>
        <v>53446.947998198899</v>
      </c>
      <c r="L169" s="45">
        <f t="shared" si="19"/>
        <v>1243.0223773840476</v>
      </c>
      <c r="M169" s="45">
        <f t="shared" si="19"/>
        <v>6774.4787634169943</v>
      </c>
      <c r="N169" s="45">
        <f t="shared" si="19"/>
        <v>172003.79433203142</v>
      </c>
      <c r="O169" s="33"/>
    </row>
    <row r="170" spans="1:15" x14ac:dyDescent="0.25">
      <c r="A170" t="s">
        <v>276</v>
      </c>
      <c r="N170" s="27"/>
    </row>
    <row r="171" spans="1:15" x14ac:dyDescent="0.25">
      <c r="A171" s="28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29" priority="7" stopIfTrue="1" operator="lessThan">
      <formula>0</formula>
    </cfRule>
  </conditionalFormatting>
  <conditionalFormatting sqref="E147:E154">
    <cfRule type="cellIs" dxfId="28" priority="8" stopIfTrue="1" operator="lessThan">
      <formula>0</formula>
    </cfRule>
  </conditionalFormatting>
  <conditionalFormatting sqref="F157:F167">
    <cfRule type="cellIs" dxfId="27" priority="5" stopIfTrue="1" operator="lessThan">
      <formula>0</formula>
    </cfRule>
  </conditionalFormatting>
  <conditionalFormatting sqref="F147:F154">
    <cfRule type="cellIs" dxfId="26" priority="6" stopIfTrue="1" operator="lessThan">
      <formula>0</formula>
    </cfRule>
  </conditionalFormatting>
  <conditionalFormatting sqref="I157:I167">
    <cfRule type="cellIs" dxfId="25" priority="3" stopIfTrue="1" operator="lessThan">
      <formula>0</formula>
    </cfRule>
  </conditionalFormatting>
  <conditionalFormatting sqref="I147:I154">
    <cfRule type="cellIs" dxfId="24" priority="4" stopIfTrue="1" operator="lessThan">
      <formula>0</formula>
    </cfRule>
  </conditionalFormatting>
  <conditionalFormatting sqref="J157:J167">
    <cfRule type="cellIs" dxfId="23" priority="1" stopIfTrue="1" operator="lessThan">
      <formula>0</formula>
    </cfRule>
  </conditionalFormatting>
  <conditionalFormatting sqref="J147:J154">
    <cfRule type="cellIs" dxfId="22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2:O177"/>
  <sheetViews>
    <sheetView showGridLines="0" zoomScale="70" zoomScaleNormal="70" workbookViewId="0">
      <pane xSplit="2" ySplit="10" topLeftCell="C168" activePane="bottomRight" state="frozen"/>
      <selection pane="topRight" activeCell="C1" sqref="C1"/>
      <selection pane="bottomLeft" activeCell="A11" sqref="A11"/>
      <selection pane="bottomRight" activeCell="N169" sqref="N169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18.75" x14ac:dyDescent="0.3">
      <c r="B3" s="110" t="s">
        <v>262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9" t="s">
        <v>261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0.70878634767324367</v>
      </c>
      <c r="D11" s="36">
        <v>0</v>
      </c>
      <c r="E11" s="37">
        <v>0.70878634767324367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141.14716378571472</v>
      </c>
      <c r="M11" s="35">
        <v>0</v>
      </c>
      <c r="N11" s="38">
        <f t="shared" ref="N11:N42" si="0">+C11+G11+K11+L11+M11</f>
        <v>141.85595013338798</v>
      </c>
      <c r="O11" s="33"/>
    </row>
    <row r="12" spans="1:15" x14ac:dyDescent="0.25">
      <c r="A12" s="9" t="s">
        <v>22</v>
      </c>
      <c r="B12" s="10" t="s">
        <v>23</v>
      </c>
      <c r="C12" s="35">
        <v>1.910550311214924</v>
      </c>
      <c r="D12" s="36">
        <v>0</v>
      </c>
      <c r="E12" s="37">
        <v>1.910550311214924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14.41071989515971</v>
      </c>
      <c r="M12" s="35">
        <v>0</v>
      </c>
      <c r="N12" s="38">
        <f t="shared" si="0"/>
        <v>16.321270206374635</v>
      </c>
      <c r="O12" s="33"/>
    </row>
    <row r="13" spans="1:15" ht="30" x14ac:dyDescent="0.25">
      <c r="A13" s="9" t="s">
        <v>24</v>
      </c>
      <c r="B13" s="10" t="s">
        <v>25</v>
      </c>
      <c r="C13" s="35">
        <v>14.718862883349352</v>
      </c>
      <c r="D13" s="36">
        <v>0</v>
      </c>
      <c r="E13" s="37">
        <v>14.718862883349352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1.2095526436399413</v>
      </c>
      <c r="M13" s="35">
        <v>0</v>
      </c>
      <c r="N13" s="38">
        <f t="shared" si="0"/>
        <v>15.928415526989294</v>
      </c>
      <c r="O13" s="33"/>
    </row>
    <row r="14" spans="1:15" x14ac:dyDescent="0.25">
      <c r="A14" s="9" t="s">
        <v>26</v>
      </c>
      <c r="B14" s="10" t="s">
        <v>27</v>
      </c>
      <c r="C14" s="35">
        <v>222.13351791699495</v>
      </c>
      <c r="D14" s="36">
        <v>0</v>
      </c>
      <c r="E14" s="37">
        <v>222.13351791699495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119.03028994931299</v>
      </c>
      <c r="M14" s="35">
        <v>0</v>
      </c>
      <c r="N14" s="38">
        <f t="shared" si="0"/>
        <v>341.16380786630793</v>
      </c>
      <c r="O14" s="33"/>
    </row>
    <row r="15" spans="1:15" x14ac:dyDescent="0.25">
      <c r="A15" s="9" t="s">
        <v>28</v>
      </c>
      <c r="B15" s="10" t="s">
        <v>30</v>
      </c>
      <c r="C15" s="35">
        <v>360.23828815565957</v>
      </c>
      <c r="D15" s="36">
        <v>0</v>
      </c>
      <c r="E15" s="37">
        <v>193.91314426204428</v>
      </c>
      <c r="F15" s="36">
        <v>166.32514389361529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4.0431114423062944</v>
      </c>
      <c r="M15" s="35">
        <v>0</v>
      </c>
      <c r="N15" s="38">
        <f t="shared" si="0"/>
        <v>364.28139959796584</v>
      </c>
      <c r="O15" s="33"/>
    </row>
    <row r="16" spans="1:15" x14ac:dyDescent="0.25">
      <c r="A16" s="9" t="s">
        <v>29</v>
      </c>
      <c r="B16" s="10" t="s">
        <v>32</v>
      </c>
      <c r="C16" s="35">
        <v>22.173161744014163</v>
      </c>
      <c r="D16" s="36">
        <v>0</v>
      </c>
      <c r="E16" s="37">
        <v>22.173161744014163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231.33047313409273</v>
      </c>
      <c r="M16" s="35">
        <v>0</v>
      </c>
      <c r="N16" s="38">
        <f t="shared" si="0"/>
        <v>253.50363487810688</v>
      </c>
      <c r="O16" s="33"/>
    </row>
    <row r="17" spans="1:15" x14ac:dyDescent="0.25">
      <c r="A17" s="9" t="s">
        <v>31</v>
      </c>
      <c r="B17" s="10" t="s">
        <v>34</v>
      </c>
      <c r="C17" s="35">
        <v>196.36474091615835</v>
      </c>
      <c r="D17" s="36">
        <v>0</v>
      </c>
      <c r="E17" s="37">
        <v>196.36474091615835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61.362681339266217</v>
      </c>
      <c r="M17" s="35">
        <v>0</v>
      </c>
      <c r="N17" s="38">
        <f t="shared" si="0"/>
        <v>257.72742225542459</v>
      </c>
      <c r="O17" s="33"/>
    </row>
    <row r="18" spans="1:15" x14ac:dyDescent="0.25">
      <c r="A18" s="9" t="s">
        <v>33</v>
      </c>
      <c r="B18" s="10" t="s">
        <v>36</v>
      </c>
      <c r="C18" s="35">
        <v>64.044116245560701</v>
      </c>
      <c r="D18" s="36">
        <v>0</v>
      </c>
      <c r="E18" s="37">
        <v>64.044116245560701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302.77279859429029</v>
      </c>
      <c r="M18" s="35">
        <v>0</v>
      </c>
      <c r="N18" s="38">
        <f t="shared" si="0"/>
        <v>366.81691483985099</v>
      </c>
      <c r="O18" s="33"/>
    </row>
    <row r="19" spans="1:15" x14ac:dyDescent="0.25">
      <c r="A19" s="9" t="s">
        <v>35</v>
      </c>
      <c r="B19" s="10" t="s">
        <v>277</v>
      </c>
      <c r="C19" s="35">
        <v>89.531075785171154</v>
      </c>
      <c r="D19" s="36">
        <v>0</v>
      </c>
      <c r="E19" s="37">
        <v>89.531075785171154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507.22235127799604</v>
      </c>
      <c r="M19" s="35">
        <v>0</v>
      </c>
      <c r="N19" s="38">
        <f t="shared" si="0"/>
        <v>596.75342706316724</v>
      </c>
      <c r="O19" s="33"/>
    </row>
    <row r="20" spans="1:15" x14ac:dyDescent="0.25">
      <c r="A20" s="9" t="s">
        <v>37</v>
      </c>
      <c r="B20" s="10" t="s">
        <v>278</v>
      </c>
      <c r="C20" s="35">
        <v>232.51822588004171</v>
      </c>
      <c r="D20" s="36">
        <v>0</v>
      </c>
      <c r="E20" s="37">
        <v>232.51822588004171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265.55237294651806</v>
      </c>
      <c r="M20" s="35">
        <v>0</v>
      </c>
      <c r="N20" s="38">
        <f t="shared" si="0"/>
        <v>498.07059882655977</v>
      </c>
      <c r="O20" s="33"/>
    </row>
    <row r="21" spans="1:15" x14ac:dyDescent="0.25">
      <c r="A21" s="9" t="s">
        <v>38</v>
      </c>
      <c r="B21" s="10" t="s">
        <v>39</v>
      </c>
      <c r="C21" s="35">
        <v>2294.7011682631519</v>
      </c>
      <c r="D21" s="36">
        <v>0</v>
      </c>
      <c r="E21" s="37">
        <v>2294.7011682631519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496.49356493337217</v>
      </c>
      <c r="M21" s="35">
        <v>0</v>
      </c>
      <c r="N21" s="38">
        <f t="shared" si="0"/>
        <v>2791.1947331965239</v>
      </c>
      <c r="O21" s="33"/>
    </row>
    <row r="22" spans="1:15" x14ac:dyDescent="0.25">
      <c r="A22" s="9" t="s">
        <v>40</v>
      </c>
      <c r="B22" s="10" t="s">
        <v>41</v>
      </c>
      <c r="C22" s="35">
        <v>432.58095387578169</v>
      </c>
      <c r="D22" s="36">
        <v>0</v>
      </c>
      <c r="E22" s="37">
        <v>359.46869172242475</v>
      </c>
      <c r="F22" s="36">
        <v>73.112262153356951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145.42811580138448</v>
      </c>
      <c r="M22" s="35">
        <v>0</v>
      </c>
      <c r="N22" s="38">
        <f t="shared" si="0"/>
        <v>578.00906967716617</v>
      </c>
      <c r="O22" s="33"/>
    </row>
    <row r="23" spans="1:15" x14ac:dyDescent="0.25">
      <c r="A23" s="9" t="s">
        <v>42</v>
      </c>
      <c r="B23" s="10" t="s">
        <v>43</v>
      </c>
      <c r="C23" s="35">
        <v>536.77293242424219</v>
      </c>
      <c r="D23" s="36">
        <v>0</v>
      </c>
      <c r="E23" s="37">
        <v>416.61328969450153</v>
      </c>
      <c r="F23" s="36">
        <v>120.15964272974068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221.3529904790054</v>
      </c>
      <c r="M23" s="35">
        <v>0</v>
      </c>
      <c r="N23" s="38">
        <f t="shared" si="0"/>
        <v>758.12592290324756</v>
      </c>
      <c r="O23" s="33"/>
    </row>
    <row r="24" spans="1:15" x14ac:dyDescent="0.25">
      <c r="A24" s="9" t="s">
        <v>44</v>
      </c>
      <c r="B24" s="10" t="s">
        <v>45</v>
      </c>
      <c r="C24" s="35">
        <v>13685.871794894867</v>
      </c>
      <c r="D24" s="36">
        <v>0</v>
      </c>
      <c r="E24" s="37">
        <v>5914.2380256556135</v>
      </c>
      <c r="F24" s="36">
        <v>7771.6337692392535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219.50229690978608</v>
      </c>
      <c r="M24" s="35">
        <v>0</v>
      </c>
      <c r="N24" s="38">
        <f t="shared" si="0"/>
        <v>13905.374091804653</v>
      </c>
      <c r="O24" s="33"/>
    </row>
    <row r="25" spans="1:15" x14ac:dyDescent="0.25">
      <c r="A25" s="9" t="s">
        <v>46</v>
      </c>
      <c r="B25" s="10" t="s">
        <v>47</v>
      </c>
      <c r="C25" s="35">
        <v>25.595417508194419</v>
      </c>
      <c r="D25" s="36">
        <v>0</v>
      </c>
      <c r="E25" s="37">
        <v>25.595417508194419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126.82826259724075</v>
      </c>
      <c r="M25" s="35">
        <v>0</v>
      </c>
      <c r="N25" s="38">
        <f t="shared" si="0"/>
        <v>152.42368010543518</v>
      </c>
      <c r="O25" s="33"/>
    </row>
    <row r="26" spans="1:15" x14ac:dyDescent="0.25">
      <c r="A26" s="9" t="s">
        <v>48</v>
      </c>
      <c r="B26" s="10" t="s">
        <v>49</v>
      </c>
      <c r="C26" s="35">
        <v>7778.9720392042982</v>
      </c>
      <c r="D26" s="36">
        <v>0</v>
      </c>
      <c r="E26" s="37">
        <v>3945.9646734296825</v>
      </c>
      <c r="F26" s="36">
        <v>3833.0073657746161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1006.9938892443644</v>
      </c>
      <c r="M26" s="35">
        <v>0</v>
      </c>
      <c r="N26" s="38">
        <f t="shared" si="0"/>
        <v>8785.9659284486625</v>
      </c>
      <c r="O26" s="33"/>
    </row>
    <row r="27" spans="1:15" x14ac:dyDescent="0.25">
      <c r="A27" s="9" t="s">
        <v>50</v>
      </c>
      <c r="B27" s="10" t="s">
        <v>51</v>
      </c>
      <c r="C27" s="35">
        <v>952.42152024658151</v>
      </c>
      <c r="D27" s="36">
        <v>0</v>
      </c>
      <c r="E27" s="37">
        <v>952.42152024658151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611.16654128421214</v>
      </c>
      <c r="M27" s="35">
        <v>0</v>
      </c>
      <c r="N27" s="38">
        <f t="shared" si="0"/>
        <v>1563.5880615307938</v>
      </c>
      <c r="O27" s="33"/>
    </row>
    <row r="28" spans="1:15" x14ac:dyDescent="0.25">
      <c r="A28" s="9" t="s">
        <v>52</v>
      </c>
      <c r="B28" s="10" t="s">
        <v>53</v>
      </c>
      <c r="C28" s="35">
        <v>939.23435220946158</v>
      </c>
      <c r="D28" s="36">
        <v>0</v>
      </c>
      <c r="E28" s="37">
        <v>939.23435220946158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1459.617899983084</v>
      </c>
      <c r="M28" s="35">
        <v>0</v>
      </c>
      <c r="N28" s="38">
        <f t="shared" si="0"/>
        <v>2398.8522521925456</v>
      </c>
      <c r="O28" s="33"/>
    </row>
    <row r="29" spans="1:15" x14ac:dyDescent="0.25">
      <c r="A29" s="9" t="s">
        <v>54</v>
      </c>
      <c r="B29" s="10" t="s">
        <v>55</v>
      </c>
      <c r="C29" s="35">
        <v>665.15994076287734</v>
      </c>
      <c r="D29" s="36">
        <v>0</v>
      </c>
      <c r="E29" s="37">
        <v>600.85627039694214</v>
      </c>
      <c r="F29" s="36">
        <v>64.303670365935204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844.31834445535378</v>
      </c>
      <c r="M29" s="35">
        <v>0</v>
      </c>
      <c r="N29" s="38">
        <f t="shared" si="0"/>
        <v>1509.4782852182311</v>
      </c>
      <c r="O29" s="33"/>
    </row>
    <row r="30" spans="1:15" x14ac:dyDescent="0.25">
      <c r="A30" s="9" t="s">
        <v>56</v>
      </c>
      <c r="B30" s="10" t="s">
        <v>57</v>
      </c>
      <c r="C30" s="35">
        <v>39.85662698782712</v>
      </c>
      <c r="D30" s="36">
        <v>0</v>
      </c>
      <c r="E30" s="37">
        <v>39.85662698782712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106.95407833879503</v>
      </c>
      <c r="M30" s="35">
        <v>0</v>
      </c>
      <c r="N30" s="38">
        <f t="shared" si="0"/>
        <v>146.81070532662216</v>
      </c>
      <c r="O30" s="33"/>
    </row>
    <row r="31" spans="1:15" x14ac:dyDescent="0.25">
      <c r="A31" s="9" t="s">
        <v>58</v>
      </c>
      <c r="B31" s="10" t="s">
        <v>59</v>
      </c>
      <c r="C31" s="35">
        <v>847.73992071385101</v>
      </c>
      <c r="D31" s="36">
        <v>0</v>
      </c>
      <c r="E31" s="37">
        <v>563.06305528712585</v>
      </c>
      <c r="F31" s="36">
        <v>284.67686542672516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353.62208723073638</v>
      </c>
      <c r="M31" s="35">
        <v>0</v>
      </c>
      <c r="N31" s="38">
        <f t="shared" si="0"/>
        <v>1201.3620079445873</v>
      </c>
      <c r="O31" s="33"/>
    </row>
    <row r="32" spans="1:15" x14ac:dyDescent="0.25">
      <c r="A32" s="9" t="s">
        <v>60</v>
      </c>
      <c r="B32" s="10" t="s">
        <v>61</v>
      </c>
      <c r="C32" s="35">
        <v>4790.9152325863361</v>
      </c>
      <c r="D32" s="36">
        <v>0</v>
      </c>
      <c r="E32" s="37">
        <v>4790.9152325863361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1848.6737939639154</v>
      </c>
      <c r="M32" s="35">
        <v>0</v>
      </c>
      <c r="N32" s="38">
        <f t="shared" si="0"/>
        <v>6639.5890265502512</v>
      </c>
      <c r="O32" s="33"/>
    </row>
    <row r="33" spans="1:15" x14ac:dyDescent="0.25">
      <c r="A33" s="9" t="s">
        <v>62</v>
      </c>
      <c r="B33" s="10" t="s">
        <v>63</v>
      </c>
      <c r="C33" s="35">
        <v>189.72081314221714</v>
      </c>
      <c r="D33" s="36">
        <v>0</v>
      </c>
      <c r="E33" s="37">
        <v>189.72081314221714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199.59108859727837</v>
      </c>
      <c r="M33" s="35">
        <v>0</v>
      </c>
      <c r="N33" s="38">
        <f t="shared" si="0"/>
        <v>389.31190173949551</v>
      </c>
      <c r="O33" s="33"/>
    </row>
    <row r="34" spans="1:15" x14ac:dyDescent="0.25">
      <c r="A34" s="9" t="s">
        <v>64</v>
      </c>
      <c r="B34" s="10" t="s">
        <v>65</v>
      </c>
      <c r="C34" s="35">
        <v>657.73229452086673</v>
      </c>
      <c r="D34" s="36">
        <v>0</v>
      </c>
      <c r="E34" s="37">
        <v>657.73229452086673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479.53305930207006</v>
      </c>
      <c r="M34" s="35">
        <v>0</v>
      </c>
      <c r="N34" s="38">
        <f t="shared" si="0"/>
        <v>1137.2653538229367</v>
      </c>
      <c r="O34" s="33"/>
    </row>
    <row r="35" spans="1:15" x14ac:dyDescent="0.25">
      <c r="A35" s="9" t="s">
        <v>66</v>
      </c>
      <c r="B35" s="10" t="s">
        <v>67</v>
      </c>
      <c r="C35" s="35">
        <v>1633.4463859684631</v>
      </c>
      <c r="D35" s="36">
        <v>0</v>
      </c>
      <c r="E35" s="37">
        <v>1633.4463859684631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492.1014087937404</v>
      </c>
      <c r="M35" s="35">
        <v>0</v>
      </c>
      <c r="N35" s="38">
        <f t="shared" si="0"/>
        <v>2125.5477947622035</v>
      </c>
      <c r="O35" s="33"/>
    </row>
    <row r="36" spans="1:15" ht="30" x14ac:dyDescent="0.25">
      <c r="A36" s="9" t="s">
        <v>68</v>
      </c>
      <c r="B36" s="10" t="s">
        <v>69</v>
      </c>
      <c r="C36" s="35">
        <v>630.32388958728097</v>
      </c>
      <c r="D36" s="36">
        <v>0</v>
      </c>
      <c r="E36" s="37">
        <v>630.32388958728097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740.71713068229133</v>
      </c>
      <c r="M36" s="35">
        <v>0</v>
      </c>
      <c r="N36" s="38">
        <f t="shared" si="0"/>
        <v>1371.0410202695723</v>
      </c>
      <c r="O36" s="33"/>
    </row>
    <row r="37" spans="1:15" x14ac:dyDescent="0.25">
      <c r="A37" s="9" t="s">
        <v>70</v>
      </c>
      <c r="B37" s="10" t="s">
        <v>71</v>
      </c>
      <c r="C37" s="35">
        <v>87.507676076355978</v>
      </c>
      <c r="D37" s="36">
        <v>0</v>
      </c>
      <c r="E37" s="37">
        <v>87.507676076355978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148.14933130068263</v>
      </c>
      <c r="M37" s="35">
        <v>0</v>
      </c>
      <c r="N37" s="38">
        <f t="shared" si="0"/>
        <v>235.65700737703861</v>
      </c>
      <c r="O37" s="33"/>
    </row>
    <row r="38" spans="1:15" x14ac:dyDescent="0.25">
      <c r="A38" s="9" t="s">
        <v>72</v>
      </c>
      <c r="B38" s="10" t="s">
        <v>73</v>
      </c>
      <c r="C38" s="35">
        <v>282.65446622807895</v>
      </c>
      <c r="D38" s="36">
        <v>0</v>
      </c>
      <c r="E38" s="37">
        <v>282.65446622807895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225.11692909618557</v>
      </c>
      <c r="M38" s="35">
        <v>0</v>
      </c>
      <c r="N38" s="38">
        <f t="shared" si="0"/>
        <v>507.77139532426452</v>
      </c>
      <c r="O38" s="33"/>
    </row>
    <row r="39" spans="1:15" x14ac:dyDescent="0.25">
      <c r="A39" s="9" t="s">
        <v>74</v>
      </c>
      <c r="B39" s="10" t="s">
        <v>75</v>
      </c>
      <c r="C39" s="35">
        <v>1201.7624674981284</v>
      </c>
      <c r="D39" s="36">
        <v>0</v>
      </c>
      <c r="E39" s="37">
        <v>1201.7624674981284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781.55789076627252</v>
      </c>
      <c r="M39" s="35">
        <v>0</v>
      </c>
      <c r="N39" s="38">
        <f t="shared" si="0"/>
        <v>1983.320358264401</v>
      </c>
      <c r="O39" s="33"/>
    </row>
    <row r="40" spans="1:15" x14ac:dyDescent="0.25">
      <c r="A40" s="9" t="s">
        <v>76</v>
      </c>
      <c r="B40" s="10" t="s">
        <v>77</v>
      </c>
      <c r="C40" s="35">
        <v>0</v>
      </c>
      <c r="D40" s="36">
        <v>0</v>
      </c>
      <c r="E40" s="37">
        <v>0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3.0670344571044792</v>
      </c>
      <c r="M40" s="35">
        <v>0</v>
      </c>
      <c r="N40" s="38">
        <f t="shared" si="0"/>
        <v>3.0670344571044792</v>
      </c>
      <c r="O40" s="33"/>
    </row>
    <row r="41" spans="1:15" x14ac:dyDescent="0.25">
      <c r="A41" s="9" t="s">
        <v>78</v>
      </c>
      <c r="B41" s="10" t="s">
        <v>79</v>
      </c>
      <c r="C41" s="35">
        <v>4277.0107995212365</v>
      </c>
      <c r="D41" s="36">
        <v>0</v>
      </c>
      <c r="E41" s="37">
        <v>1638.529890364963</v>
      </c>
      <c r="F41" s="36">
        <v>2638.4809091562743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149.29963265821402</v>
      </c>
      <c r="M41" s="35">
        <v>0</v>
      </c>
      <c r="N41" s="38">
        <f t="shared" si="0"/>
        <v>4426.3104321794508</v>
      </c>
      <c r="O41" s="33"/>
    </row>
    <row r="42" spans="1:15" x14ac:dyDescent="0.25">
      <c r="A42" s="9" t="s">
        <v>80</v>
      </c>
      <c r="B42" s="10" t="s">
        <v>81</v>
      </c>
      <c r="C42" s="35">
        <v>2789.1239702222679</v>
      </c>
      <c r="D42" s="36">
        <v>0</v>
      </c>
      <c r="E42" s="37">
        <v>224.90130618043884</v>
      </c>
      <c r="F42" s="36">
        <v>2564.2226640418289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182.16782921583749</v>
      </c>
      <c r="M42" s="35">
        <v>0</v>
      </c>
      <c r="N42" s="38">
        <f t="shared" si="0"/>
        <v>2971.2917994381055</v>
      </c>
      <c r="O42" s="33"/>
    </row>
    <row r="43" spans="1:15" ht="45" x14ac:dyDescent="0.25">
      <c r="A43" s="9" t="s">
        <v>347</v>
      </c>
      <c r="B43" s="10" t="s">
        <v>348</v>
      </c>
      <c r="C43" s="35">
        <v>4826.8853980812528</v>
      </c>
      <c r="D43" s="36">
        <v>0</v>
      </c>
      <c r="E43" s="37">
        <v>3428.9383490543732</v>
      </c>
      <c r="F43" s="36">
        <v>1397.9470490268795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67.111361483804288</v>
      </c>
      <c r="M43" s="35">
        <v>0</v>
      </c>
      <c r="N43" s="38">
        <f t="shared" ref="N43:N63" si="1">+C43+G43+K43+L43+M43</f>
        <v>4893.9967595650569</v>
      </c>
      <c r="O43" s="33"/>
    </row>
    <row r="44" spans="1:15" ht="30" x14ac:dyDescent="0.25">
      <c r="A44" s="9" t="s">
        <v>82</v>
      </c>
      <c r="B44" s="10" t="s">
        <v>83</v>
      </c>
      <c r="C44" s="35">
        <v>1167.7570926963811</v>
      </c>
      <c r="D44" s="36">
        <v>0</v>
      </c>
      <c r="E44" s="37">
        <v>668.42153234638101</v>
      </c>
      <c r="F44" s="36">
        <v>499.33556035000004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1"/>
        <v>1167.7570926963811</v>
      </c>
      <c r="O44" s="33"/>
    </row>
    <row r="45" spans="1:15" x14ac:dyDescent="0.25">
      <c r="A45" s="9" t="s">
        <v>84</v>
      </c>
      <c r="B45" s="10" t="s">
        <v>85</v>
      </c>
      <c r="C45" s="35">
        <v>1549.5687616551604</v>
      </c>
      <c r="D45" s="36">
        <v>0</v>
      </c>
      <c r="E45" s="37">
        <v>517.84531720251096</v>
      </c>
      <c r="F45" s="36">
        <v>1031.7234444526493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0</v>
      </c>
      <c r="M45" s="35">
        <v>0</v>
      </c>
      <c r="N45" s="38">
        <f t="shared" si="1"/>
        <v>1549.5687616551604</v>
      </c>
      <c r="O45" s="33"/>
    </row>
    <row r="46" spans="1:15" x14ac:dyDescent="0.25">
      <c r="A46" s="9" t="s">
        <v>86</v>
      </c>
      <c r="B46" s="10" t="s">
        <v>87</v>
      </c>
      <c r="C46" s="35">
        <v>3141.1179778632595</v>
      </c>
      <c r="D46" s="36">
        <v>0</v>
      </c>
      <c r="E46" s="37">
        <v>2361.3712636814621</v>
      </c>
      <c r="F46" s="36">
        <v>779.7467141817973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43.526190039266801</v>
      </c>
      <c r="M46" s="35">
        <v>0</v>
      </c>
      <c r="N46" s="38">
        <f t="shared" si="1"/>
        <v>3184.6441679025265</v>
      </c>
      <c r="O46" s="33"/>
    </row>
    <row r="47" spans="1:15" x14ac:dyDescent="0.25">
      <c r="A47" s="9" t="s">
        <v>88</v>
      </c>
      <c r="B47" s="10" t="s">
        <v>89</v>
      </c>
      <c r="C47" s="35">
        <v>703.20410064422242</v>
      </c>
      <c r="D47" s="36">
        <v>0</v>
      </c>
      <c r="E47" s="37">
        <v>563.64890574670039</v>
      </c>
      <c r="F47" s="36">
        <v>139.555194897522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0</v>
      </c>
      <c r="M47" s="35">
        <v>0</v>
      </c>
      <c r="N47" s="38">
        <f t="shared" si="1"/>
        <v>703.20410064422242</v>
      </c>
      <c r="O47" s="33"/>
    </row>
    <row r="48" spans="1:15" x14ac:dyDescent="0.25">
      <c r="A48" s="9" t="s">
        <v>90</v>
      </c>
      <c r="B48" s="34" t="s">
        <v>91</v>
      </c>
      <c r="C48" s="35">
        <v>2632.9759258201921</v>
      </c>
      <c r="D48" s="36">
        <v>0</v>
      </c>
      <c r="E48" s="37">
        <v>2070.9256234392706</v>
      </c>
      <c r="F48" s="36">
        <v>562.05030238092161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1"/>
        <v>2632.9759258201921</v>
      </c>
      <c r="O48" s="33"/>
    </row>
    <row r="49" spans="1:15" ht="45" x14ac:dyDescent="0.25">
      <c r="A49" s="9" t="s">
        <v>350</v>
      </c>
      <c r="B49" s="10" t="s">
        <v>349</v>
      </c>
      <c r="C49" s="35">
        <v>7874.4617210194956</v>
      </c>
      <c r="D49" s="36">
        <v>0</v>
      </c>
      <c r="E49" s="37">
        <v>4427.1172511677387</v>
      </c>
      <c r="F49" s="36">
        <v>3447.3444698517565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218.64791734636975</v>
      </c>
      <c r="M49" s="35">
        <v>0</v>
      </c>
      <c r="N49" s="38">
        <f t="shared" si="1"/>
        <v>8093.1096383658651</v>
      </c>
      <c r="O49" s="33"/>
    </row>
    <row r="50" spans="1:15" x14ac:dyDescent="0.25">
      <c r="A50" s="9" t="s">
        <v>92</v>
      </c>
      <c r="B50" s="10" t="s">
        <v>93</v>
      </c>
      <c r="C50" s="35">
        <v>427.04036616412372</v>
      </c>
      <c r="D50" s="36">
        <v>0</v>
      </c>
      <c r="E50" s="37">
        <v>427.04036616412372</v>
      </c>
      <c r="F50" s="36">
        <v>0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0</v>
      </c>
      <c r="M50" s="35">
        <v>0</v>
      </c>
      <c r="N50" s="38">
        <f t="shared" si="1"/>
        <v>427.04036616412372</v>
      </c>
      <c r="O50" s="33"/>
    </row>
    <row r="51" spans="1:15" x14ac:dyDescent="0.25">
      <c r="A51" s="9" t="s">
        <v>94</v>
      </c>
      <c r="B51" s="10" t="s">
        <v>95</v>
      </c>
      <c r="C51" s="35">
        <v>1616.3025200223335</v>
      </c>
      <c r="D51" s="36">
        <v>0</v>
      </c>
      <c r="E51" s="37">
        <v>1369.7448227471466</v>
      </c>
      <c r="F51" s="36">
        <v>246.557697275187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1"/>
        <v>1616.3025200223335</v>
      </c>
      <c r="O51" s="33"/>
    </row>
    <row r="52" spans="1:15" x14ac:dyDescent="0.25">
      <c r="A52" s="9" t="s">
        <v>96</v>
      </c>
      <c r="B52" s="10" t="s">
        <v>97</v>
      </c>
      <c r="C52" s="35">
        <v>401.29826078601343</v>
      </c>
      <c r="D52" s="36">
        <v>0</v>
      </c>
      <c r="E52" s="37">
        <v>139.81794023696878</v>
      </c>
      <c r="F52" s="36">
        <v>261.48032054904468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0</v>
      </c>
      <c r="M52" s="35">
        <v>0</v>
      </c>
      <c r="N52" s="38">
        <f t="shared" si="1"/>
        <v>401.29826078601343</v>
      </c>
      <c r="O52" s="33"/>
    </row>
    <row r="53" spans="1:15" x14ac:dyDescent="0.25">
      <c r="A53" s="9" t="s">
        <v>98</v>
      </c>
      <c r="B53" s="10" t="s">
        <v>99</v>
      </c>
      <c r="C53" s="35">
        <v>3249.5815808339175</v>
      </c>
      <c r="D53" s="36">
        <v>0</v>
      </c>
      <c r="E53" s="37">
        <v>1646.9431928103229</v>
      </c>
      <c r="F53" s="36">
        <v>1602.6383880235946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8.6016363367856901</v>
      </c>
      <c r="M53" s="35">
        <v>0</v>
      </c>
      <c r="N53" s="38">
        <f t="shared" si="1"/>
        <v>3258.1832171707033</v>
      </c>
      <c r="O53" s="33"/>
    </row>
    <row r="54" spans="1:15" x14ac:dyDescent="0.25">
      <c r="A54" s="9" t="s">
        <v>100</v>
      </c>
      <c r="B54" s="10" t="s">
        <v>101</v>
      </c>
      <c r="C54" s="35">
        <v>1532.4445715511367</v>
      </c>
      <c r="D54" s="36">
        <v>0</v>
      </c>
      <c r="E54" s="37">
        <v>1457.2160035011368</v>
      </c>
      <c r="F54" s="36">
        <v>75.228568050000007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1"/>
        <v>1532.4445715511367</v>
      </c>
      <c r="O54" s="33"/>
    </row>
    <row r="55" spans="1:15" ht="30" x14ac:dyDescent="0.25">
      <c r="A55" s="9" t="s">
        <v>102</v>
      </c>
      <c r="B55" s="34" t="s">
        <v>103</v>
      </c>
      <c r="C55" s="35">
        <v>326.50134270115927</v>
      </c>
      <c r="D55" s="36">
        <v>68.403059409999997</v>
      </c>
      <c r="E55" s="37">
        <v>2.1651526822771636</v>
      </c>
      <c r="F55" s="36">
        <v>255.9331306088821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si="1"/>
        <v>326.50134270115927</v>
      </c>
      <c r="O55" s="33"/>
    </row>
    <row r="56" spans="1:15" x14ac:dyDescent="0.25">
      <c r="A56" s="9" t="s">
        <v>104</v>
      </c>
      <c r="B56" s="10" t="s">
        <v>105</v>
      </c>
      <c r="C56" s="35">
        <v>2821.7176063569295</v>
      </c>
      <c r="D56" s="36">
        <v>0</v>
      </c>
      <c r="E56" s="37">
        <v>888.00261464462642</v>
      </c>
      <c r="F56" s="36">
        <v>1933.7149917123031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1"/>
        <v>2821.7176063569295</v>
      </c>
      <c r="O56" s="33"/>
    </row>
    <row r="57" spans="1:15" ht="60" x14ac:dyDescent="0.25">
      <c r="A57" s="9" t="s">
        <v>351</v>
      </c>
      <c r="B57" s="10" t="s">
        <v>352</v>
      </c>
      <c r="C57" s="35">
        <v>363.53627206604978</v>
      </c>
      <c r="D57" s="36">
        <v>0</v>
      </c>
      <c r="E57" s="37">
        <v>16.406807345933245</v>
      </c>
      <c r="F57" s="36">
        <v>347.12946472011652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1"/>
        <v>363.53627206604978</v>
      </c>
      <c r="O57" s="33"/>
    </row>
    <row r="58" spans="1:15" x14ac:dyDescent="0.25">
      <c r="A58" s="9" t="s">
        <v>106</v>
      </c>
      <c r="B58" s="10" t="s">
        <v>107</v>
      </c>
      <c r="C58" s="35">
        <v>890.90755958726049</v>
      </c>
      <c r="D58" s="36">
        <v>0</v>
      </c>
      <c r="E58" s="37">
        <v>564.46373686726054</v>
      </c>
      <c r="F58" s="36">
        <v>326.44382272000001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267.80397444052551</v>
      </c>
      <c r="M58" s="35">
        <v>0</v>
      </c>
      <c r="N58" s="38">
        <f t="shared" si="1"/>
        <v>1158.711534027786</v>
      </c>
      <c r="O58" s="33"/>
    </row>
    <row r="59" spans="1:15" x14ac:dyDescent="0.25">
      <c r="A59" s="9" t="s">
        <v>108</v>
      </c>
      <c r="B59" s="10" t="s">
        <v>109</v>
      </c>
      <c r="C59" s="35">
        <v>1126.1677853720189</v>
      </c>
      <c r="D59" s="36">
        <v>0</v>
      </c>
      <c r="E59" s="37">
        <v>1104.4354027320189</v>
      </c>
      <c r="F59" s="36">
        <v>21.732382640000001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240.60486370706357</v>
      </c>
      <c r="M59" s="35">
        <v>0</v>
      </c>
      <c r="N59" s="38">
        <f t="shared" si="1"/>
        <v>1366.7726490790824</v>
      </c>
      <c r="O59" s="33"/>
    </row>
    <row r="60" spans="1:15" x14ac:dyDescent="0.25">
      <c r="A60" s="9" t="s">
        <v>110</v>
      </c>
      <c r="B60" s="10" t="s">
        <v>111</v>
      </c>
      <c r="C60" s="35">
        <v>110.86029127953469</v>
      </c>
      <c r="D60" s="36">
        <v>0</v>
      </c>
      <c r="E60" s="37">
        <v>37.458150447721714</v>
      </c>
      <c r="F60" s="36">
        <v>73.402140831812972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4.1776706604312359</v>
      </c>
      <c r="M60" s="35">
        <v>0</v>
      </c>
      <c r="N60" s="38">
        <f t="shared" si="1"/>
        <v>115.03796193996592</v>
      </c>
      <c r="O60" s="33"/>
    </row>
    <row r="61" spans="1:15" x14ac:dyDescent="0.25">
      <c r="A61" s="9" t="s">
        <v>112</v>
      </c>
      <c r="B61" s="34" t="s">
        <v>113</v>
      </c>
      <c r="C61" s="35">
        <v>53.068240613409202</v>
      </c>
      <c r="D61" s="36">
        <v>0</v>
      </c>
      <c r="E61" s="37">
        <v>53.068240613409202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8.7203019250326168</v>
      </c>
      <c r="M61" s="35">
        <v>0</v>
      </c>
      <c r="N61" s="38">
        <f t="shared" si="1"/>
        <v>61.788542538441817</v>
      </c>
      <c r="O61" s="33"/>
    </row>
    <row r="62" spans="1:15" ht="45" x14ac:dyDescent="0.25">
      <c r="A62" s="9" t="s">
        <v>114</v>
      </c>
      <c r="B62" s="34" t="s">
        <v>115</v>
      </c>
      <c r="C62" s="35">
        <v>1516.771422114602</v>
      </c>
      <c r="D62" s="36">
        <v>0</v>
      </c>
      <c r="E62" s="37">
        <v>1344.3740344888829</v>
      </c>
      <c r="F62" s="36">
        <v>172.39738762571903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9.5113929563930544</v>
      </c>
      <c r="M62" s="35">
        <v>0</v>
      </c>
      <c r="N62" s="38">
        <f t="shared" si="1"/>
        <v>1526.2828150709952</v>
      </c>
      <c r="O62" s="33"/>
    </row>
    <row r="63" spans="1:15" x14ac:dyDescent="0.25">
      <c r="A63" s="9" t="s">
        <v>116</v>
      </c>
      <c r="B63" s="10" t="s">
        <v>117</v>
      </c>
      <c r="C63" s="35">
        <v>3235.3831525955379</v>
      </c>
      <c r="D63" s="36">
        <v>0</v>
      </c>
      <c r="E63" s="37">
        <v>2146.9938380940271</v>
      </c>
      <c r="F63" s="36">
        <v>1088.3893145015109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10.313935919030222</v>
      </c>
      <c r="M63" s="35">
        <v>0</v>
      </c>
      <c r="N63" s="38">
        <f t="shared" si="1"/>
        <v>3245.6970885145683</v>
      </c>
      <c r="O63" s="33"/>
    </row>
    <row r="64" spans="1:15" ht="30" x14ac:dyDescent="0.25">
      <c r="A64" s="9" t="s">
        <v>118</v>
      </c>
      <c r="B64" s="10" t="s">
        <v>119</v>
      </c>
      <c r="C64" s="35">
        <v>2159.9043520995142</v>
      </c>
      <c r="D64" s="36">
        <v>0</v>
      </c>
      <c r="E64" s="37">
        <v>2031.8324954929535</v>
      </c>
      <c r="F64" s="36">
        <v>128.07185660656052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337.8156941983691</v>
      </c>
      <c r="M64" s="35">
        <v>0</v>
      </c>
      <c r="N64" s="38">
        <f t="shared" ref="N64:N124" si="2">+C64+G64+K64+L64+M64</f>
        <v>2497.7200462978835</v>
      </c>
      <c r="O64" s="33"/>
    </row>
    <row r="65" spans="1:15" ht="30" x14ac:dyDescent="0.25">
      <c r="A65" s="9" t="s">
        <v>303</v>
      </c>
      <c r="B65" s="10" t="s">
        <v>280</v>
      </c>
      <c r="C65" s="35">
        <v>1942.1358443226918</v>
      </c>
      <c r="D65" s="36">
        <v>0</v>
      </c>
      <c r="E65" s="37">
        <v>868.26599706301033</v>
      </c>
      <c r="F65" s="36">
        <v>1073.8698472596814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2"/>
        <v>1942.1358443226918</v>
      </c>
      <c r="O65" s="33"/>
    </row>
    <row r="66" spans="1:15" ht="45" x14ac:dyDescent="0.25">
      <c r="A66" s="9" t="s">
        <v>304</v>
      </c>
      <c r="B66" s="10" t="s">
        <v>281</v>
      </c>
      <c r="C66" s="35">
        <v>43.387313101964509</v>
      </c>
      <c r="D66" s="36">
        <v>0</v>
      </c>
      <c r="E66" s="37">
        <v>43.387313101964509</v>
      </c>
      <c r="F66" s="36">
        <v>0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2"/>
        <v>43.387313101964509</v>
      </c>
      <c r="O66" s="33"/>
    </row>
    <row r="67" spans="1:15" ht="30" x14ac:dyDescent="0.25">
      <c r="A67" s="9" t="s">
        <v>353</v>
      </c>
      <c r="B67" s="10" t="s">
        <v>354</v>
      </c>
      <c r="C67" s="35">
        <v>1559.4120077756952</v>
      </c>
      <c r="D67" s="36">
        <v>0</v>
      </c>
      <c r="E67" s="37">
        <v>1326.5149795804596</v>
      </c>
      <c r="F67" s="36">
        <v>232.89702819523561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2"/>
        <v>1559.4120077756952</v>
      </c>
      <c r="O67" s="33"/>
    </row>
    <row r="68" spans="1:15" ht="30" x14ac:dyDescent="0.25">
      <c r="A68" s="9" t="s">
        <v>120</v>
      </c>
      <c r="B68" s="10" t="s">
        <v>122</v>
      </c>
      <c r="C68" s="35">
        <v>2199.1102323331897</v>
      </c>
      <c r="D68" s="36">
        <v>0</v>
      </c>
      <c r="E68" s="37">
        <v>1914.4800045314998</v>
      </c>
      <c r="F68" s="36">
        <v>284.6302278016899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37.512137905830578</v>
      </c>
      <c r="M68" s="35">
        <v>0</v>
      </c>
      <c r="N68" s="38">
        <f t="shared" si="2"/>
        <v>2236.6223702390203</v>
      </c>
      <c r="O68" s="33"/>
    </row>
    <row r="69" spans="1:15" ht="30" x14ac:dyDescent="0.25">
      <c r="A69" s="9" t="s">
        <v>121</v>
      </c>
      <c r="B69" s="10" t="s">
        <v>124</v>
      </c>
      <c r="C69" s="35">
        <v>183.44503898615329</v>
      </c>
      <c r="D69" s="36">
        <v>0</v>
      </c>
      <c r="E69" s="37">
        <v>128.9154942261533</v>
      </c>
      <c r="F69" s="36">
        <v>54.52954476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2"/>
        <v>183.44503898615329</v>
      </c>
      <c r="O69" s="33"/>
    </row>
    <row r="70" spans="1:15" ht="30" x14ac:dyDescent="0.25">
      <c r="A70" s="9" t="s">
        <v>123</v>
      </c>
      <c r="B70" s="10" t="s">
        <v>282</v>
      </c>
      <c r="C70" s="35">
        <v>1666.1763902609691</v>
      </c>
      <c r="D70" s="36">
        <v>0</v>
      </c>
      <c r="E70" s="37">
        <v>1399.3797382376251</v>
      </c>
      <c r="F70" s="36">
        <v>266.796652023344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2"/>
        <v>1666.1763902609691</v>
      </c>
      <c r="O70" s="33"/>
    </row>
    <row r="71" spans="1:15" ht="30" x14ac:dyDescent="0.25">
      <c r="A71" s="9" t="s">
        <v>305</v>
      </c>
      <c r="B71" s="10" t="s">
        <v>126</v>
      </c>
      <c r="C71" s="35">
        <v>1939.3836150826237</v>
      </c>
      <c r="D71" s="36">
        <v>0</v>
      </c>
      <c r="E71" s="37">
        <v>175.03332403090496</v>
      </c>
      <c r="F71" s="36">
        <v>1764.3502910517188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5.666155529625108</v>
      </c>
      <c r="M71" s="35">
        <v>0</v>
      </c>
      <c r="N71" s="38">
        <f t="shared" si="2"/>
        <v>1945.0497706122487</v>
      </c>
      <c r="O71" s="33"/>
    </row>
    <row r="72" spans="1:15" x14ac:dyDescent="0.25">
      <c r="A72" s="9" t="s">
        <v>125</v>
      </c>
      <c r="B72" s="10" t="s">
        <v>127</v>
      </c>
      <c r="C72" s="35">
        <v>3789.8508531504485</v>
      </c>
      <c r="D72" s="36">
        <v>0</v>
      </c>
      <c r="E72" s="37">
        <v>1911.8922398309169</v>
      </c>
      <c r="F72" s="36">
        <v>1877.9586133195317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2"/>
        <v>3789.8508531504485</v>
      </c>
      <c r="O72" s="33"/>
    </row>
    <row r="73" spans="1:15" x14ac:dyDescent="0.25">
      <c r="A73" s="9" t="s">
        <v>306</v>
      </c>
      <c r="B73" s="10" t="s">
        <v>129</v>
      </c>
      <c r="C73" s="35">
        <v>1006.4796781791924</v>
      </c>
      <c r="D73" s="36">
        <v>0</v>
      </c>
      <c r="E73" s="37">
        <v>277.39034209963711</v>
      </c>
      <c r="F73" s="36">
        <v>729.08933607955532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8.219295111486705</v>
      </c>
      <c r="M73" s="35">
        <v>0</v>
      </c>
      <c r="N73" s="38">
        <f t="shared" si="2"/>
        <v>1014.6989732906792</v>
      </c>
      <c r="O73" s="33"/>
    </row>
    <row r="74" spans="1:15" ht="45" x14ac:dyDescent="0.25">
      <c r="A74" s="9" t="s">
        <v>128</v>
      </c>
      <c r="B74" s="10" t="s">
        <v>131</v>
      </c>
      <c r="C74" s="35">
        <v>3031.8320814404251</v>
      </c>
      <c r="D74" s="36">
        <v>0</v>
      </c>
      <c r="E74" s="37">
        <v>1459.144315330248</v>
      </c>
      <c r="F74" s="36">
        <v>1572.6877661101773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1.5968170027743269</v>
      </c>
      <c r="M74" s="35">
        <v>0</v>
      </c>
      <c r="N74" s="38">
        <f t="shared" si="2"/>
        <v>3033.4288984431996</v>
      </c>
      <c r="O74" s="33"/>
    </row>
    <row r="75" spans="1:15" ht="30" x14ac:dyDescent="0.25">
      <c r="A75" s="9" t="s">
        <v>130</v>
      </c>
      <c r="B75" s="10" t="s">
        <v>133</v>
      </c>
      <c r="C75" s="35">
        <v>1925.5653906277612</v>
      </c>
      <c r="D75" s="36">
        <v>0</v>
      </c>
      <c r="E75" s="37">
        <v>976.17909637643254</v>
      </c>
      <c r="F75" s="36">
        <v>949.38629425132865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2"/>
        <v>1925.5653906277612</v>
      </c>
      <c r="O75" s="33"/>
    </row>
    <row r="76" spans="1:15" x14ac:dyDescent="0.25">
      <c r="A76" s="9" t="s">
        <v>132</v>
      </c>
      <c r="B76" s="10" t="s">
        <v>135</v>
      </c>
      <c r="C76" s="35">
        <v>3600.1403353218698</v>
      </c>
      <c r="D76" s="36">
        <v>0</v>
      </c>
      <c r="E76" s="37">
        <v>2459.6371824779144</v>
      </c>
      <c r="F76" s="36">
        <v>1140.5031528439554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535.62714553775709</v>
      </c>
      <c r="M76" s="35">
        <v>0</v>
      </c>
      <c r="N76" s="38">
        <f t="shared" si="2"/>
        <v>4135.7674808596266</v>
      </c>
      <c r="O76" s="33"/>
    </row>
    <row r="77" spans="1:15" ht="30" x14ac:dyDescent="0.25">
      <c r="A77" s="9" t="s">
        <v>134</v>
      </c>
      <c r="B77" s="10" t="s">
        <v>137</v>
      </c>
      <c r="C77" s="35">
        <v>382.18774233223735</v>
      </c>
      <c r="D77" s="36">
        <v>0</v>
      </c>
      <c r="E77" s="37">
        <v>182.69376604223737</v>
      </c>
      <c r="F77" s="36">
        <v>199.49397629000001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0</v>
      </c>
      <c r="M77" s="35">
        <v>0</v>
      </c>
      <c r="N77" s="38">
        <f t="shared" si="2"/>
        <v>382.18774233223735</v>
      </c>
      <c r="O77" s="33"/>
    </row>
    <row r="78" spans="1:15" ht="30" x14ac:dyDescent="0.25">
      <c r="A78" s="9" t="s">
        <v>136</v>
      </c>
      <c r="B78" s="10" t="s">
        <v>139</v>
      </c>
      <c r="C78" s="35">
        <v>935.65627788045776</v>
      </c>
      <c r="D78" s="36">
        <v>0</v>
      </c>
      <c r="E78" s="37">
        <v>65.558533410457869</v>
      </c>
      <c r="F78" s="36">
        <v>870.09774446999995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2"/>
        <v>935.65627788045776</v>
      </c>
      <c r="O78" s="33"/>
    </row>
    <row r="79" spans="1:15" x14ac:dyDescent="0.25">
      <c r="A79" s="9" t="s">
        <v>138</v>
      </c>
      <c r="B79" s="10" t="s">
        <v>141</v>
      </c>
      <c r="C79" s="35">
        <v>5073.8824294530705</v>
      </c>
      <c r="D79" s="36">
        <v>0</v>
      </c>
      <c r="E79" s="37">
        <v>785.67797207086346</v>
      </c>
      <c r="F79" s="36">
        <v>4288.2044573822068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2"/>
        <v>5073.8824294530705</v>
      </c>
      <c r="O79" s="33"/>
    </row>
    <row r="80" spans="1:15" x14ac:dyDescent="0.25">
      <c r="A80" s="9" t="s">
        <v>140</v>
      </c>
      <c r="B80" s="10" t="s">
        <v>142</v>
      </c>
      <c r="C80" s="35">
        <v>633.88664222526791</v>
      </c>
      <c r="D80" s="36">
        <v>0</v>
      </c>
      <c r="E80" s="37">
        <v>216.50526833446443</v>
      </c>
      <c r="F80" s="36">
        <v>417.38137389080345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2"/>
        <v>633.88664222526791</v>
      </c>
      <c r="O80" s="33"/>
    </row>
    <row r="81" spans="1:15" ht="45" x14ac:dyDescent="0.25">
      <c r="A81" s="9" t="s">
        <v>355</v>
      </c>
      <c r="B81" s="10" t="s">
        <v>356</v>
      </c>
      <c r="C81" s="35">
        <v>17.314679405512969</v>
      </c>
      <c r="D81" s="36">
        <v>0</v>
      </c>
      <c r="E81" s="37">
        <v>5.7225532968129702</v>
      </c>
      <c r="F81" s="36">
        <v>11.592126108699999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2"/>
        <v>17.314679405512969</v>
      </c>
      <c r="O81" s="33"/>
    </row>
    <row r="82" spans="1:15" x14ac:dyDescent="0.25">
      <c r="A82" s="9" t="s">
        <v>307</v>
      </c>
      <c r="B82" s="10" t="s">
        <v>144</v>
      </c>
      <c r="C82" s="35">
        <v>1442.9896296058594</v>
      </c>
      <c r="D82" s="36">
        <v>0</v>
      </c>
      <c r="E82" s="37">
        <v>1217.5937444787423</v>
      </c>
      <c r="F82" s="36">
        <v>225.39588512711694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661.21890152876927</v>
      </c>
      <c r="M82" s="35">
        <v>0</v>
      </c>
      <c r="N82" s="38">
        <f t="shared" si="2"/>
        <v>2104.2085311346286</v>
      </c>
      <c r="O82" s="33"/>
    </row>
    <row r="83" spans="1:15" ht="30" x14ac:dyDescent="0.25">
      <c r="A83" s="9" t="s">
        <v>143</v>
      </c>
      <c r="B83" s="10" t="s">
        <v>146</v>
      </c>
      <c r="C83" s="35">
        <v>14841.775072802753</v>
      </c>
      <c r="D83" s="36">
        <v>0</v>
      </c>
      <c r="E83" s="37">
        <v>1073.8298507499289</v>
      </c>
      <c r="F83" s="36">
        <v>13767.945222052824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2"/>
        <v>14841.775072802753</v>
      </c>
      <c r="O83" s="33"/>
    </row>
    <row r="84" spans="1:15" x14ac:dyDescent="0.25">
      <c r="A84" s="9" t="s">
        <v>145</v>
      </c>
      <c r="B84" s="10" t="s">
        <v>148</v>
      </c>
      <c r="C84" s="35">
        <v>1248.5258318567719</v>
      </c>
      <c r="D84" s="36">
        <v>0</v>
      </c>
      <c r="E84" s="37">
        <v>942.08455792677182</v>
      </c>
      <c r="F84" s="36">
        <v>306.44127393000002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1104.3176744590887</v>
      </c>
      <c r="M84" s="35">
        <v>0</v>
      </c>
      <c r="N84" s="38">
        <f t="shared" si="2"/>
        <v>2352.8435063158604</v>
      </c>
      <c r="O84" s="33"/>
    </row>
    <row r="85" spans="1:15" x14ac:dyDescent="0.25">
      <c r="A85" s="9" t="s">
        <v>147</v>
      </c>
      <c r="B85" s="10" t="s">
        <v>150</v>
      </c>
      <c r="C85" s="35">
        <v>3729.4856081399653</v>
      </c>
      <c r="D85" s="36">
        <v>0</v>
      </c>
      <c r="E85" s="37">
        <v>3687.793513476362</v>
      </c>
      <c r="F85" s="36">
        <v>41.692094663603385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315.93298998518907</v>
      </c>
      <c r="M85" s="35">
        <v>0</v>
      </c>
      <c r="N85" s="38">
        <f t="shared" si="2"/>
        <v>4045.4185981251544</v>
      </c>
      <c r="O85" s="33"/>
    </row>
    <row r="86" spans="1:15" ht="30" x14ac:dyDescent="0.25">
      <c r="A86" s="9" t="s">
        <v>149</v>
      </c>
      <c r="B86" s="10" t="s">
        <v>152</v>
      </c>
      <c r="C86" s="35">
        <v>19860.734385449425</v>
      </c>
      <c r="D86" s="36">
        <v>15167.602688290321</v>
      </c>
      <c r="E86" s="37">
        <v>3045.187133354224</v>
      </c>
      <c r="F86" s="36">
        <v>1647.9445638048815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2"/>
        <v>19860.734385449425</v>
      </c>
      <c r="O86" s="33"/>
    </row>
    <row r="87" spans="1:15" x14ac:dyDescent="0.25">
      <c r="A87" s="9" t="s">
        <v>151</v>
      </c>
      <c r="B87" s="10" t="s">
        <v>283</v>
      </c>
      <c r="C87" s="35">
        <v>5012.2063602078078</v>
      </c>
      <c r="D87" s="36">
        <v>4488.5338290264817</v>
      </c>
      <c r="E87" s="37">
        <v>523.67253118132646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2"/>
        <v>5012.2063602078078</v>
      </c>
      <c r="O87" s="33"/>
    </row>
    <row r="88" spans="1:15" x14ac:dyDescent="0.25">
      <c r="A88" s="9" t="s">
        <v>153</v>
      </c>
      <c r="B88" s="10" t="s">
        <v>284</v>
      </c>
      <c r="C88" s="35">
        <v>433.50269912507991</v>
      </c>
      <c r="D88" s="36">
        <v>418.79226596862355</v>
      </c>
      <c r="E88" s="37">
        <v>14.710433156456343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66.269999847517013</v>
      </c>
      <c r="M88" s="35">
        <v>0</v>
      </c>
      <c r="N88" s="38">
        <f t="shared" si="2"/>
        <v>499.77269897259691</v>
      </c>
      <c r="O88" s="33"/>
    </row>
    <row r="89" spans="1:15" x14ac:dyDescent="0.25">
      <c r="A89" s="9" t="s">
        <v>154</v>
      </c>
      <c r="B89" s="10" t="s">
        <v>285</v>
      </c>
      <c r="C89" s="35">
        <v>1105.1782641669165</v>
      </c>
      <c r="D89" s="36">
        <v>7.3274337264677802</v>
      </c>
      <c r="E89" s="37">
        <v>1097.8508304404488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2"/>
        <v>1105.1782641669165</v>
      </c>
      <c r="O89" s="33"/>
    </row>
    <row r="90" spans="1:15" x14ac:dyDescent="0.25">
      <c r="A90" s="9" t="s">
        <v>155</v>
      </c>
      <c r="B90" s="10" t="s">
        <v>286</v>
      </c>
      <c r="C90" s="35">
        <v>17366.971217939194</v>
      </c>
      <c r="D90" s="36">
        <v>0</v>
      </c>
      <c r="E90" s="37">
        <v>17366.971217939194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3963.2955926553122</v>
      </c>
      <c r="M90" s="35">
        <v>0</v>
      </c>
      <c r="N90" s="38">
        <f t="shared" si="2"/>
        <v>21330.266810594505</v>
      </c>
      <c r="O90" s="33"/>
    </row>
    <row r="91" spans="1:15" x14ac:dyDescent="0.25">
      <c r="A91" s="9" t="s">
        <v>156</v>
      </c>
      <c r="B91" s="10" t="s">
        <v>287</v>
      </c>
      <c r="C91" s="35">
        <v>11591.024249809938</v>
      </c>
      <c r="D91" s="36">
        <v>0</v>
      </c>
      <c r="E91" s="37">
        <v>11591.024249809938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0</v>
      </c>
      <c r="N91" s="38">
        <f t="shared" si="2"/>
        <v>11591.024249809938</v>
      </c>
      <c r="O91" s="33"/>
    </row>
    <row r="92" spans="1:15" x14ac:dyDescent="0.25">
      <c r="A92" s="9" t="s">
        <v>158</v>
      </c>
      <c r="B92" s="10" t="s">
        <v>157</v>
      </c>
      <c r="C92" s="35">
        <v>1436.0921459209624</v>
      </c>
      <c r="D92" s="36">
        <v>0</v>
      </c>
      <c r="E92" s="37">
        <v>1436.0921459209624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2"/>
        <v>1436.0921459209624</v>
      </c>
      <c r="O92" s="33"/>
    </row>
    <row r="93" spans="1:15" ht="30" x14ac:dyDescent="0.25">
      <c r="A93" s="9" t="s">
        <v>308</v>
      </c>
      <c r="B93" s="10" t="s">
        <v>159</v>
      </c>
      <c r="C93" s="35">
        <v>2728.771743102624</v>
      </c>
      <c r="D93" s="36">
        <v>0</v>
      </c>
      <c r="E93" s="37">
        <v>1982.5472499169778</v>
      </c>
      <c r="F93" s="36">
        <v>746.22449318564611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2"/>
        <v>2728.771743102624</v>
      </c>
      <c r="O93" s="33"/>
    </row>
    <row r="94" spans="1:15" x14ac:dyDescent="0.25">
      <c r="A94" s="9" t="s">
        <v>161</v>
      </c>
      <c r="B94" s="10" t="s">
        <v>160</v>
      </c>
      <c r="C94" s="35">
        <v>15481.637764077221</v>
      </c>
      <c r="D94" s="36">
        <v>0</v>
      </c>
      <c r="E94" s="37">
        <v>14345.155895948366</v>
      </c>
      <c r="F94" s="36">
        <v>1136.4818681288543</v>
      </c>
      <c r="G94" s="35">
        <v>0</v>
      </c>
      <c r="H94" s="36">
        <v>0</v>
      </c>
      <c r="I94" s="37">
        <v>0</v>
      </c>
      <c r="J94" s="36">
        <v>0</v>
      </c>
      <c r="K94" s="35">
        <v>6.1408845300000001</v>
      </c>
      <c r="L94" s="35">
        <v>718.01171332139245</v>
      </c>
      <c r="M94" s="35">
        <v>0</v>
      </c>
      <c r="N94" s="38">
        <f t="shared" si="2"/>
        <v>16205.790361928612</v>
      </c>
      <c r="O94" s="33"/>
    </row>
    <row r="95" spans="1:15" x14ac:dyDescent="0.25">
      <c r="A95" s="9" t="s">
        <v>163</v>
      </c>
      <c r="B95" s="10" t="s">
        <v>162</v>
      </c>
      <c r="C95" s="35">
        <v>172712.81489155607</v>
      </c>
      <c r="D95" s="36">
        <v>15930.52745736</v>
      </c>
      <c r="E95" s="37">
        <v>117091.8644862026</v>
      </c>
      <c r="F95" s="36">
        <v>39690.422947993466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8641.3843355356385</v>
      </c>
      <c r="M95" s="35">
        <v>0</v>
      </c>
      <c r="N95" s="38">
        <f t="shared" si="2"/>
        <v>181354.19922709171</v>
      </c>
      <c r="O95" s="33"/>
    </row>
    <row r="96" spans="1:15" x14ac:dyDescent="0.25">
      <c r="A96" s="9" t="s">
        <v>165</v>
      </c>
      <c r="B96" s="10" t="s">
        <v>164</v>
      </c>
      <c r="C96" s="35">
        <v>3410.0825141296737</v>
      </c>
      <c r="D96" s="36">
        <v>0</v>
      </c>
      <c r="E96" s="37">
        <v>3383.1881687047021</v>
      </c>
      <c r="F96" s="36">
        <v>26.894345424971494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2741.1189191788935</v>
      </c>
      <c r="M96" s="35">
        <v>0</v>
      </c>
      <c r="N96" s="38">
        <f t="shared" si="2"/>
        <v>6151.2014333085672</v>
      </c>
      <c r="O96" s="33"/>
    </row>
    <row r="97" spans="1:15" x14ac:dyDescent="0.25">
      <c r="A97" s="9" t="s">
        <v>168</v>
      </c>
      <c r="B97" s="10" t="s">
        <v>167</v>
      </c>
      <c r="C97" s="35">
        <v>8844.9127289647295</v>
      </c>
      <c r="D97" s="36">
        <v>0</v>
      </c>
      <c r="E97" s="37">
        <v>8844.9127289647295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2334.6449770800978</v>
      </c>
      <c r="M97" s="35">
        <v>0</v>
      </c>
      <c r="N97" s="38">
        <f t="shared" si="2"/>
        <v>11179.557706044827</v>
      </c>
      <c r="O97" s="33"/>
    </row>
    <row r="98" spans="1:15" x14ac:dyDescent="0.25">
      <c r="A98" s="9" t="s">
        <v>170</v>
      </c>
      <c r="B98" s="10" t="s">
        <v>169</v>
      </c>
      <c r="C98" s="35">
        <v>5.1996253799999996</v>
      </c>
      <c r="D98" s="36">
        <v>0</v>
      </c>
      <c r="E98" s="37">
        <v>5.1996253799999996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5458.4393771282412</v>
      </c>
      <c r="M98" s="35">
        <v>0</v>
      </c>
      <c r="N98" s="38">
        <f t="shared" si="2"/>
        <v>5463.639002508241</v>
      </c>
      <c r="O98" s="33"/>
    </row>
    <row r="99" spans="1:15" x14ac:dyDescent="0.25">
      <c r="A99" s="9" t="s">
        <v>171</v>
      </c>
      <c r="B99" s="10" t="s">
        <v>288</v>
      </c>
      <c r="C99" s="35">
        <v>6077.1380371225005</v>
      </c>
      <c r="D99" s="36">
        <v>0</v>
      </c>
      <c r="E99" s="37">
        <v>5290.2584782692229</v>
      </c>
      <c r="F99" s="36">
        <v>786.87955885327722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1314.8424810094452</v>
      </c>
      <c r="M99" s="35">
        <v>0</v>
      </c>
      <c r="N99" s="38">
        <f t="shared" si="2"/>
        <v>7391.9805181319462</v>
      </c>
      <c r="O99" s="33"/>
    </row>
    <row r="100" spans="1:15" x14ac:dyDescent="0.25">
      <c r="A100" s="9" t="s">
        <v>173</v>
      </c>
      <c r="B100" s="10" t="s">
        <v>289</v>
      </c>
      <c r="C100" s="35">
        <v>626.92846584877361</v>
      </c>
      <c r="D100" s="36">
        <v>0</v>
      </c>
      <c r="E100" s="37">
        <v>341.90728565651978</v>
      </c>
      <c r="F100" s="36">
        <v>285.02118019225384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31.352910486013251</v>
      </c>
      <c r="M100" s="35">
        <v>0</v>
      </c>
      <c r="N100" s="38">
        <f t="shared" si="2"/>
        <v>658.28137633478684</v>
      </c>
      <c r="O100" s="33"/>
    </row>
    <row r="101" spans="1:15" x14ac:dyDescent="0.25">
      <c r="A101" s="9" t="s">
        <v>174</v>
      </c>
      <c r="B101" s="10" t="s">
        <v>172</v>
      </c>
      <c r="C101" s="35">
        <v>1582.885550736019</v>
      </c>
      <c r="D101" s="36">
        <v>0</v>
      </c>
      <c r="E101" s="37">
        <v>1068.4281803643848</v>
      </c>
      <c r="F101" s="36">
        <v>514.45737037163417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2"/>
        <v>1582.885550736019</v>
      </c>
      <c r="O101" s="33"/>
    </row>
    <row r="102" spans="1:15" x14ac:dyDescent="0.25">
      <c r="A102" s="9" t="s">
        <v>175</v>
      </c>
      <c r="B102" s="10" t="s">
        <v>290</v>
      </c>
      <c r="C102" s="35">
        <v>29782.621959406275</v>
      </c>
      <c r="D102" s="36">
        <v>1760.9863810200002</v>
      </c>
      <c r="E102" s="37">
        <v>10908.394924913702</v>
      </c>
      <c r="F102" s="36">
        <v>17113.240653472571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14.006088048774579</v>
      </c>
      <c r="M102" s="35">
        <v>0</v>
      </c>
      <c r="N102" s="38">
        <f t="shared" si="2"/>
        <v>29796.628047455051</v>
      </c>
      <c r="O102" s="33"/>
    </row>
    <row r="103" spans="1:15" x14ac:dyDescent="0.25">
      <c r="A103" s="9" t="s">
        <v>177</v>
      </c>
      <c r="B103" s="10" t="s">
        <v>176</v>
      </c>
      <c r="C103" s="35">
        <v>3076.2022933506687</v>
      </c>
      <c r="D103" s="36">
        <v>905.27000065804782</v>
      </c>
      <c r="E103" s="37">
        <v>1293.4881574487522</v>
      </c>
      <c r="F103" s="36">
        <v>877.44413524386846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244.40792858794623</v>
      </c>
      <c r="M103" s="35">
        <v>0</v>
      </c>
      <c r="N103" s="38">
        <f t="shared" si="2"/>
        <v>3320.6102219386148</v>
      </c>
      <c r="O103" s="33"/>
    </row>
    <row r="104" spans="1:15" x14ac:dyDescent="0.25">
      <c r="A104" s="9" t="s">
        <v>179</v>
      </c>
      <c r="B104" s="10" t="s">
        <v>178</v>
      </c>
      <c r="C104" s="35">
        <v>16920.664782894433</v>
      </c>
      <c r="D104" s="36">
        <v>0</v>
      </c>
      <c r="E104" s="37">
        <v>9409.9644556123603</v>
      </c>
      <c r="F104" s="36">
        <v>7510.7003272820739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955.78416859042306</v>
      </c>
      <c r="M104" s="35">
        <v>0</v>
      </c>
      <c r="N104" s="38">
        <f t="shared" si="2"/>
        <v>17876.448951484857</v>
      </c>
      <c r="O104" s="33"/>
    </row>
    <row r="105" spans="1:15" x14ac:dyDescent="0.25">
      <c r="A105" s="9" t="s">
        <v>181</v>
      </c>
      <c r="B105" s="10" t="s">
        <v>180</v>
      </c>
      <c r="C105" s="35">
        <v>13879.138139613453</v>
      </c>
      <c r="D105" s="36">
        <v>0</v>
      </c>
      <c r="E105" s="37">
        <v>12185.204958365914</v>
      </c>
      <c r="F105" s="36">
        <v>1693.9331812475396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5169.2059518082933</v>
      </c>
      <c r="M105" s="35">
        <v>0</v>
      </c>
      <c r="N105" s="38">
        <f t="shared" si="2"/>
        <v>19048.344091421746</v>
      </c>
      <c r="O105" s="33"/>
    </row>
    <row r="106" spans="1:15" ht="45" x14ac:dyDescent="0.25">
      <c r="A106" s="9" t="s">
        <v>183</v>
      </c>
      <c r="B106" s="10" t="s">
        <v>182</v>
      </c>
      <c r="C106" s="35">
        <v>6986.6936244651952</v>
      </c>
      <c r="D106" s="36">
        <v>0</v>
      </c>
      <c r="E106" s="37">
        <v>5096.0793919633688</v>
      </c>
      <c r="F106" s="36">
        <v>1890.6142325018263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10.033267402349125</v>
      </c>
      <c r="M106" s="35">
        <v>0</v>
      </c>
      <c r="N106" s="38">
        <f t="shared" si="2"/>
        <v>6996.7268918675445</v>
      </c>
      <c r="O106" s="33"/>
    </row>
    <row r="107" spans="1:15" x14ac:dyDescent="0.25">
      <c r="A107" s="9" t="s">
        <v>185</v>
      </c>
      <c r="B107" s="10" t="s">
        <v>184</v>
      </c>
      <c r="C107" s="35">
        <v>25676.002448059357</v>
      </c>
      <c r="D107" s="36">
        <v>18140.063521161697</v>
      </c>
      <c r="E107" s="37">
        <v>2988.2264323071277</v>
      </c>
      <c r="F107" s="36">
        <v>4547.7124945905307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2"/>
        <v>25676.002448059357</v>
      </c>
      <c r="O107" s="33"/>
    </row>
    <row r="108" spans="1:15" ht="30" x14ac:dyDescent="0.25">
      <c r="A108" s="9" t="s">
        <v>187</v>
      </c>
      <c r="B108" s="10" t="s">
        <v>186</v>
      </c>
      <c r="C108" s="35">
        <v>30200.700374000888</v>
      </c>
      <c r="D108" s="36">
        <v>0</v>
      </c>
      <c r="E108" s="37">
        <v>11155.474979976621</v>
      </c>
      <c r="F108" s="36">
        <v>19045.225394024266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545.78119543007836</v>
      </c>
      <c r="M108" s="35">
        <v>0</v>
      </c>
      <c r="N108" s="38">
        <f t="shared" si="2"/>
        <v>30746.481569430965</v>
      </c>
      <c r="O108" s="33"/>
    </row>
    <row r="109" spans="1:15" x14ac:dyDescent="0.25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1819.4155777472347</v>
      </c>
      <c r="H109" s="36">
        <v>1819.4155777472347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2"/>
        <v>1819.4155777472347</v>
      </c>
      <c r="O109" s="33"/>
    </row>
    <row r="110" spans="1:15" x14ac:dyDescent="0.25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41596.981385002378</v>
      </c>
      <c r="H110" s="36">
        <v>21684.455180594599</v>
      </c>
      <c r="I110" s="37">
        <v>8570.1028922956375</v>
      </c>
      <c r="J110" s="36">
        <v>11342.42331211214</v>
      </c>
      <c r="K110" s="35">
        <v>0</v>
      </c>
      <c r="L110" s="35">
        <v>0</v>
      </c>
      <c r="M110" s="35">
        <v>0</v>
      </c>
      <c r="N110" s="38">
        <f t="shared" si="2"/>
        <v>41596.981385002378</v>
      </c>
      <c r="O110" s="33"/>
    </row>
    <row r="111" spans="1:15" ht="30" x14ac:dyDescent="0.25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7324.9809360876334</v>
      </c>
      <c r="H111" s="36">
        <v>196.59760126800262</v>
      </c>
      <c r="I111" s="37">
        <v>1624.9185258811474</v>
      </c>
      <c r="J111" s="36">
        <v>5503.4648089384837</v>
      </c>
      <c r="K111" s="35">
        <v>0</v>
      </c>
      <c r="L111" s="35">
        <v>0</v>
      </c>
      <c r="M111" s="35">
        <v>48.643754472635621</v>
      </c>
      <c r="N111" s="38">
        <f t="shared" si="2"/>
        <v>7373.6246905602693</v>
      </c>
      <c r="O111" s="33"/>
    </row>
    <row r="112" spans="1:15" ht="45" x14ac:dyDescent="0.25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6898.0710809947486</v>
      </c>
      <c r="H112" s="36">
        <v>5968.6397665860859</v>
      </c>
      <c r="I112" s="37">
        <v>107.19480409037155</v>
      </c>
      <c r="J112" s="36">
        <v>822.23651031829081</v>
      </c>
      <c r="K112" s="35">
        <v>0</v>
      </c>
      <c r="L112" s="35">
        <v>0</v>
      </c>
      <c r="M112" s="35">
        <v>0</v>
      </c>
      <c r="N112" s="38">
        <f t="shared" si="2"/>
        <v>6898.0710809947486</v>
      </c>
      <c r="O112" s="33"/>
    </row>
    <row r="113" spans="1:15" ht="30" x14ac:dyDescent="0.25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4988.8852419816249</v>
      </c>
      <c r="H113" s="36">
        <v>2205.9982126558111</v>
      </c>
      <c r="I113" s="37">
        <v>1234.4246802697023</v>
      </c>
      <c r="J113" s="36">
        <v>1548.462349056111</v>
      </c>
      <c r="K113" s="35">
        <v>0</v>
      </c>
      <c r="L113" s="35">
        <v>307.25063889632833</v>
      </c>
      <c r="M113" s="35">
        <v>0</v>
      </c>
      <c r="N113" s="38">
        <f t="shared" si="2"/>
        <v>5296.1358808779532</v>
      </c>
      <c r="O113" s="33"/>
    </row>
    <row r="114" spans="1:15" ht="30" x14ac:dyDescent="0.25">
      <c r="A114" s="9" t="s">
        <v>310</v>
      </c>
      <c r="B114" s="10" t="s">
        <v>293</v>
      </c>
      <c r="C114" s="35">
        <v>17830.454546992652</v>
      </c>
      <c r="D114" s="36">
        <v>0</v>
      </c>
      <c r="E114" s="37">
        <v>16638.010775800656</v>
      </c>
      <c r="F114" s="36">
        <v>1192.4437711919982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3895.0447877097376</v>
      </c>
      <c r="M114" s="35">
        <v>0</v>
      </c>
      <c r="N114" s="38">
        <f t="shared" si="2"/>
        <v>21725.499334702392</v>
      </c>
      <c r="O114" s="33"/>
    </row>
    <row r="115" spans="1:15" x14ac:dyDescent="0.25">
      <c r="A115" s="9" t="s">
        <v>197</v>
      </c>
      <c r="B115" s="10" t="s">
        <v>195</v>
      </c>
      <c r="C115" s="35">
        <v>13825.636859852117</v>
      </c>
      <c r="D115" s="36">
        <v>0</v>
      </c>
      <c r="E115" s="37">
        <v>13589.558399273339</v>
      </c>
      <c r="F115" s="36">
        <v>236.07846057877831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1200.8763335752203</v>
      </c>
      <c r="M115" s="35">
        <v>0</v>
      </c>
      <c r="N115" s="38">
        <f t="shared" si="2"/>
        <v>15026.513193427338</v>
      </c>
      <c r="O115" s="33"/>
    </row>
    <row r="116" spans="1:15" ht="30" x14ac:dyDescent="0.25">
      <c r="A116" s="9" t="s">
        <v>198</v>
      </c>
      <c r="B116" s="10" t="s">
        <v>196</v>
      </c>
      <c r="C116" s="35">
        <v>4194.6261581742265</v>
      </c>
      <c r="D116" s="36">
        <v>0</v>
      </c>
      <c r="E116" s="37">
        <v>3808.0705038273727</v>
      </c>
      <c r="F116" s="36">
        <v>386.55565434685371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1031.0011505022137</v>
      </c>
      <c r="M116" s="35">
        <v>0</v>
      </c>
      <c r="N116" s="38">
        <f t="shared" si="2"/>
        <v>5225.6273086764404</v>
      </c>
      <c r="O116" s="33"/>
    </row>
    <row r="117" spans="1:15" ht="30" x14ac:dyDescent="0.25">
      <c r="A117" s="9" t="s">
        <v>311</v>
      </c>
      <c r="B117" s="10" t="s">
        <v>294</v>
      </c>
      <c r="C117" s="35">
        <v>45840.916198833678</v>
      </c>
      <c r="D117" s="36">
        <v>0</v>
      </c>
      <c r="E117" s="37">
        <v>3492.2587163278595</v>
      </c>
      <c r="F117" s="36">
        <v>42348.65748250582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9.5194315223043589</v>
      </c>
      <c r="M117" s="35">
        <v>0</v>
      </c>
      <c r="N117" s="38">
        <f t="shared" si="2"/>
        <v>45850.435630355983</v>
      </c>
      <c r="O117" s="33"/>
    </row>
    <row r="118" spans="1:15" ht="30" x14ac:dyDescent="0.25">
      <c r="A118" s="9" t="s">
        <v>201</v>
      </c>
      <c r="B118" s="10" t="s">
        <v>199</v>
      </c>
      <c r="C118" s="35">
        <v>5491.0276525740146</v>
      </c>
      <c r="D118" s="36">
        <v>0</v>
      </c>
      <c r="E118" s="37">
        <v>4452.9247250325498</v>
      </c>
      <c r="F118" s="36">
        <v>1038.1029275414651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1126.4654365293813</v>
      </c>
      <c r="M118" s="35">
        <v>0</v>
      </c>
      <c r="N118" s="38">
        <f t="shared" si="2"/>
        <v>6617.4930891033964</v>
      </c>
      <c r="O118" s="33"/>
    </row>
    <row r="119" spans="1:15" x14ac:dyDescent="0.25">
      <c r="A119" s="9" t="s">
        <v>312</v>
      </c>
      <c r="B119" s="10" t="s">
        <v>200</v>
      </c>
      <c r="C119" s="35">
        <v>7000.5719520713055</v>
      </c>
      <c r="D119" s="36">
        <v>0</v>
      </c>
      <c r="E119" s="37">
        <v>1375.8507807850085</v>
      </c>
      <c r="F119" s="36">
        <v>5624.7211712862972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9.204689734458249</v>
      </c>
      <c r="M119" s="35">
        <v>0</v>
      </c>
      <c r="N119" s="38">
        <f t="shared" si="2"/>
        <v>7009.7766418057636</v>
      </c>
      <c r="O119" s="33"/>
    </row>
    <row r="120" spans="1:15" x14ac:dyDescent="0.25">
      <c r="A120" s="9" t="s">
        <v>204</v>
      </c>
      <c r="B120" s="10" t="s">
        <v>202</v>
      </c>
      <c r="C120" s="35">
        <v>7649.3971508626682</v>
      </c>
      <c r="D120" s="36">
        <v>0</v>
      </c>
      <c r="E120" s="37">
        <v>5119.0849169281346</v>
      </c>
      <c r="F120" s="36">
        <v>2530.3122339345337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378.95270084614015</v>
      </c>
      <c r="M120" s="35">
        <v>0</v>
      </c>
      <c r="N120" s="38">
        <f t="shared" si="2"/>
        <v>8028.3498517088083</v>
      </c>
      <c r="O120" s="33"/>
    </row>
    <row r="121" spans="1:15" x14ac:dyDescent="0.25">
      <c r="A121" s="9" t="s">
        <v>206</v>
      </c>
      <c r="B121" s="10" t="s">
        <v>203</v>
      </c>
      <c r="C121" s="35">
        <v>4641.8855147353679</v>
      </c>
      <c r="D121" s="36">
        <v>0</v>
      </c>
      <c r="E121" s="37">
        <v>1148.4959774829363</v>
      </c>
      <c r="F121" s="36">
        <v>3493.3895372524312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1218.4776824330324</v>
      </c>
      <c r="M121" s="35">
        <v>0</v>
      </c>
      <c r="N121" s="38">
        <f t="shared" si="2"/>
        <v>5860.3631971684008</v>
      </c>
      <c r="O121" s="33"/>
    </row>
    <row r="122" spans="1:15" x14ac:dyDescent="0.25">
      <c r="A122" s="9" t="s">
        <v>207</v>
      </c>
      <c r="B122" s="10" t="s">
        <v>205</v>
      </c>
      <c r="C122" s="35">
        <v>452.28367887621027</v>
      </c>
      <c r="D122" s="36">
        <v>0</v>
      </c>
      <c r="E122" s="37">
        <v>452.28367887621027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85.730888666575026</v>
      </c>
      <c r="M122" s="35">
        <v>0</v>
      </c>
      <c r="N122" s="38">
        <f t="shared" si="2"/>
        <v>538.01456754278524</v>
      </c>
      <c r="O122" s="33"/>
    </row>
    <row r="123" spans="1:15" ht="30" x14ac:dyDescent="0.25">
      <c r="A123" s="9" t="s">
        <v>209</v>
      </c>
      <c r="B123" s="10" t="s">
        <v>295</v>
      </c>
      <c r="C123" s="35">
        <v>4095.3222013884147</v>
      </c>
      <c r="D123" s="36">
        <v>0</v>
      </c>
      <c r="E123" s="37">
        <v>3835.1751743056134</v>
      </c>
      <c r="F123" s="36">
        <v>260.14702708280123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1023.2149453989316</v>
      </c>
      <c r="M123" s="35">
        <v>0</v>
      </c>
      <c r="N123" s="38">
        <f t="shared" si="2"/>
        <v>5118.5371467873465</v>
      </c>
      <c r="O123" s="33"/>
    </row>
    <row r="124" spans="1:15" ht="30" x14ac:dyDescent="0.25">
      <c r="A124" s="9" t="s">
        <v>211</v>
      </c>
      <c r="B124" s="10" t="s">
        <v>296</v>
      </c>
      <c r="C124" s="35">
        <v>175.45667692137795</v>
      </c>
      <c r="D124" s="36">
        <v>0</v>
      </c>
      <c r="E124" s="37">
        <v>175.45667692137795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213.89138189927795</v>
      </c>
      <c r="M124" s="35">
        <v>0</v>
      </c>
      <c r="N124" s="38">
        <f t="shared" si="2"/>
        <v>389.34805882065587</v>
      </c>
      <c r="O124" s="33"/>
    </row>
    <row r="125" spans="1:15" ht="30" x14ac:dyDescent="0.25">
      <c r="A125" s="9" t="s">
        <v>213</v>
      </c>
      <c r="B125" s="10" t="s">
        <v>297</v>
      </c>
      <c r="C125" s="35">
        <v>2482.0510712867499</v>
      </c>
      <c r="D125" s="36">
        <v>66.402374137862594</v>
      </c>
      <c r="E125" s="37">
        <v>1645.9236349465316</v>
      </c>
      <c r="F125" s="36">
        <v>769.7250622023555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1457.1087375962625</v>
      </c>
      <c r="M125" s="35">
        <v>0</v>
      </c>
      <c r="N125" s="38">
        <f t="shared" ref="N125:N135" si="3">+C125+G125+K125+L125+M125</f>
        <v>3939.1598088830124</v>
      </c>
      <c r="O125" s="33"/>
    </row>
    <row r="126" spans="1:15" ht="45" x14ac:dyDescent="0.25">
      <c r="A126" s="9" t="s">
        <v>215</v>
      </c>
      <c r="B126" s="10" t="s">
        <v>298</v>
      </c>
      <c r="C126" s="35">
        <v>18.975613297074851</v>
      </c>
      <c r="D126" s="36">
        <v>0</v>
      </c>
      <c r="E126" s="37">
        <v>18.975613297074851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3"/>
        <v>18.975613297074851</v>
      </c>
      <c r="O126" s="33"/>
    </row>
    <row r="127" spans="1:15" x14ac:dyDescent="0.25">
      <c r="A127" s="9" t="s">
        <v>239</v>
      </c>
      <c r="B127" s="10" t="s">
        <v>208</v>
      </c>
      <c r="C127" s="35">
        <v>7589.0178907527988</v>
      </c>
      <c r="D127" s="36">
        <v>0</v>
      </c>
      <c r="E127" s="37">
        <v>5999.5062377345994</v>
      </c>
      <c r="F127" s="36">
        <v>1589.5116530181999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3"/>
        <v>7589.0178907527988</v>
      </c>
      <c r="O127" s="33"/>
    </row>
    <row r="128" spans="1:15" ht="30" x14ac:dyDescent="0.25">
      <c r="A128" s="9" t="s">
        <v>241</v>
      </c>
      <c r="B128" s="10" t="s">
        <v>210</v>
      </c>
      <c r="C128" s="35">
        <v>3729.9350582051725</v>
      </c>
      <c r="D128" s="36">
        <v>0</v>
      </c>
      <c r="E128" s="37">
        <v>2383.8322653075493</v>
      </c>
      <c r="F128" s="36">
        <v>1346.1027928976232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338.94699489560918</v>
      </c>
      <c r="M128" s="35">
        <v>0</v>
      </c>
      <c r="N128" s="38">
        <f t="shared" si="3"/>
        <v>4068.8820531007818</v>
      </c>
      <c r="O128" s="33"/>
    </row>
    <row r="129" spans="1:15" x14ac:dyDescent="0.25">
      <c r="A129" s="9" t="s">
        <v>243</v>
      </c>
      <c r="B129" s="10" t="s">
        <v>212</v>
      </c>
      <c r="C129" s="35">
        <v>11334.800117746616</v>
      </c>
      <c r="D129" s="36">
        <v>0</v>
      </c>
      <c r="E129" s="37">
        <v>10155.807066475836</v>
      </c>
      <c r="F129" s="36">
        <v>1178.9930512707804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15.63528454394365</v>
      </c>
      <c r="M129" s="35">
        <v>0</v>
      </c>
      <c r="N129" s="38">
        <f t="shared" si="3"/>
        <v>11350.435402290559</v>
      </c>
      <c r="O129" s="33"/>
    </row>
    <row r="130" spans="1:15" x14ac:dyDescent="0.25">
      <c r="A130" s="9" t="s">
        <v>313</v>
      </c>
      <c r="B130" s="10" t="s">
        <v>214</v>
      </c>
      <c r="C130" s="35">
        <v>3917.6351096470812</v>
      </c>
      <c r="D130" s="36">
        <v>0</v>
      </c>
      <c r="E130" s="37">
        <v>3510.5404248587811</v>
      </c>
      <c r="F130" s="36">
        <v>407.09468478830019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380.24962938712383</v>
      </c>
      <c r="M130" s="35">
        <v>0</v>
      </c>
      <c r="N130" s="38">
        <f t="shared" si="3"/>
        <v>4297.8847390342053</v>
      </c>
      <c r="O130" s="33"/>
    </row>
    <row r="131" spans="1:15" ht="30" x14ac:dyDescent="0.25">
      <c r="A131" s="9" t="s">
        <v>314</v>
      </c>
      <c r="B131" s="10" t="s">
        <v>216</v>
      </c>
      <c r="C131" s="35">
        <v>21968.281554806061</v>
      </c>
      <c r="D131" s="36">
        <v>716.28050378</v>
      </c>
      <c r="E131" s="37">
        <v>9630.3867285409142</v>
      </c>
      <c r="F131" s="36">
        <v>11621.614322485146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42.005287370514189</v>
      </c>
      <c r="M131" s="35">
        <v>0</v>
      </c>
      <c r="N131" s="38">
        <f t="shared" si="3"/>
        <v>22010.286842176574</v>
      </c>
      <c r="O131" s="33"/>
    </row>
    <row r="132" spans="1:15" x14ac:dyDescent="0.25">
      <c r="A132" s="9" t="s">
        <v>315</v>
      </c>
      <c r="B132" s="10" t="s">
        <v>217</v>
      </c>
      <c r="C132" s="35">
        <v>13465.209397343007</v>
      </c>
      <c r="D132" s="36">
        <v>0</v>
      </c>
      <c r="E132" s="37">
        <v>12283.868167239176</v>
      </c>
      <c r="F132" s="36">
        <v>1181.341230103832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4347.3316855623179</v>
      </c>
      <c r="M132" s="35">
        <v>0</v>
      </c>
      <c r="N132" s="38">
        <f t="shared" si="3"/>
        <v>17812.541082905325</v>
      </c>
      <c r="O132" s="33"/>
    </row>
    <row r="133" spans="1:15" ht="30" x14ac:dyDescent="0.25">
      <c r="A133" s="9" t="s">
        <v>316</v>
      </c>
      <c r="B133" s="10" t="s">
        <v>218</v>
      </c>
      <c r="C133" s="35">
        <v>16212.768035772351</v>
      </c>
      <c r="D133" s="36">
        <v>1296.1980362549625</v>
      </c>
      <c r="E133" s="37">
        <v>14194.977227594931</v>
      </c>
      <c r="F133" s="36">
        <v>721.59277192245816</v>
      </c>
      <c r="G133" s="35">
        <v>561.60487543999955</v>
      </c>
      <c r="H133" s="36">
        <v>561.60487543999955</v>
      </c>
      <c r="I133" s="37">
        <v>0</v>
      </c>
      <c r="J133" s="36">
        <v>0</v>
      </c>
      <c r="K133" s="35">
        <v>0</v>
      </c>
      <c r="L133" s="35">
        <v>10325.602474636433</v>
      </c>
      <c r="M133" s="35">
        <v>0</v>
      </c>
      <c r="N133" s="38">
        <f t="shared" si="3"/>
        <v>27099.975385848782</v>
      </c>
      <c r="O133" s="33"/>
    </row>
    <row r="134" spans="1:15" x14ac:dyDescent="0.25">
      <c r="A134" s="9" t="s">
        <v>225</v>
      </c>
      <c r="B134" s="10" t="s">
        <v>299</v>
      </c>
      <c r="C134" s="35">
        <v>605.32108728389994</v>
      </c>
      <c r="D134" s="36">
        <v>0</v>
      </c>
      <c r="E134" s="37">
        <v>605.32108728389994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365.65220030772753</v>
      </c>
      <c r="M134" s="35">
        <v>0</v>
      </c>
      <c r="N134" s="38">
        <f t="shared" si="3"/>
        <v>970.97328759162747</v>
      </c>
      <c r="O134" s="33"/>
    </row>
    <row r="135" spans="1:15" ht="30" x14ac:dyDescent="0.25">
      <c r="A135" s="9" t="s">
        <v>227</v>
      </c>
      <c r="B135" s="10" t="s">
        <v>300</v>
      </c>
      <c r="C135" s="35">
        <v>599.23821953130118</v>
      </c>
      <c r="D135" s="36">
        <v>0</v>
      </c>
      <c r="E135" s="82">
        <v>592.25532569756456</v>
      </c>
      <c r="F135" s="36">
        <v>6.9828938337366715</v>
      </c>
      <c r="G135" s="35">
        <v>0</v>
      </c>
      <c r="H135" s="36">
        <v>0</v>
      </c>
      <c r="I135" s="82">
        <v>0</v>
      </c>
      <c r="J135" s="36">
        <v>0</v>
      </c>
      <c r="K135" s="35">
        <v>0</v>
      </c>
      <c r="L135" s="35">
        <v>4.2289072576755302</v>
      </c>
      <c r="M135" s="35">
        <v>0</v>
      </c>
      <c r="N135" s="38">
        <f t="shared" si="3"/>
        <v>603.46712678897666</v>
      </c>
      <c r="O135" s="33"/>
    </row>
    <row r="136" spans="1:15" x14ac:dyDescent="0.25">
      <c r="A136" s="9" t="s">
        <v>234</v>
      </c>
      <c r="B136" s="10" t="s">
        <v>301</v>
      </c>
      <c r="C136" s="35">
        <v>4133.4432726444629</v>
      </c>
      <c r="D136" s="36">
        <v>65.928439959501802</v>
      </c>
      <c r="E136" s="82">
        <v>3577.4254710748774</v>
      </c>
      <c r="F136" s="36">
        <v>490.08936161008353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61.163973992134693</v>
      </c>
      <c r="M136" s="35">
        <v>0</v>
      </c>
      <c r="N136" s="38">
        <f t="shared" ref="N136:N143" si="4">+C136+G136+K136+L136+M136</f>
        <v>4194.6072466365977</v>
      </c>
      <c r="O136" s="33"/>
    </row>
    <row r="137" spans="1:15" x14ac:dyDescent="0.25">
      <c r="A137" s="9" t="s">
        <v>317</v>
      </c>
      <c r="B137" s="10" t="s">
        <v>302</v>
      </c>
      <c r="C137" s="35">
        <v>6064.712351904107</v>
      </c>
      <c r="D137" s="36">
        <v>0</v>
      </c>
      <c r="E137" s="82">
        <v>5603.3348214355701</v>
      </c>
      <c r="F137" s="36">
        <v>461.37753046853641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826.03121061435331</v>
      </c>
      <c r="M137" s="35">
        <v>0</v>
      </c>
      <c r="N137" s="38">
        <f t="shared" si="4"/>
        <v>6890.7435625184607</v>
      </c>
      <c r="O137" s="33"/>
    </row>
    <row r="138" spans="1:15" x14ac:dyDescent="0.25">
      <c r="A138" s="9" t="s">
        <v>318</v>
      </c>
      <c r="B138" s="10" t="s">
        <v>220</v>
      </c>
      <c r="C138" s="35">
        <v>185.07234685267804</v>
      </c>
      <c r="D138" s="36">
        <v>0</v>
      </c>
      <c r="E138" s="82">
        <v>185.07234685267804</v>
      </c>
      <c r="F138" s="36">
        <v>0</v>
      </c>
      <c r="G138" s="35">
        <v>70.501062435182604</v>
      </c>
      <c r="H138" s="36">
        <v>0</v>
      </c>
      <c r="I138" s="82">
        <v>70.501062435182604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4"/>
        <v>255.57340928786064</v>
      </c>
      <c r="O138" s="33"/>
    </row>
    <row r="139" spans="1:15" ht="30" x14ac:dyDescent="0.25">
      <c r="A139" s="9" t="s">
        <v>319</v>
      </c>
      <c r="B139" s="10" t="s">
        <v>222</v>
      </c>
      <c r="C139" s="35">
        <v>2045.4941094192063</v>
      </c>
      <c r="D139" s="36">
        <v>0</v>
      </c>
      <c r="E139" s="82">
        <v>1352.5161491692063</v>
      </c>
      <c r="F139" s="36">
        <v>692.97796025000002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498.88393474491272</v>
      </c>
      <c r="M139" s="35">
        <v>0</v>
      </c>
      <c r="N139" s="38">
        <f t="shared" si="4"/>
        <v>2544.3780441641193</v>
      </c>
      <c r="O139" s="33"/>
    </row>
    <row r="140" spans="1:15" ht="30" x14ac:dyDescent="0.25">
      <c r="A140" s="9" t="s">
        <v>320</v>
      </c>
      <c r="B140" s="10" t="s">
        <v>223</v>
      </c>
      <c r="C140" s="35">
        <v>272.26785580074181</v>
      </c>
      <c r="D140" s="36">
        <v>0</v>
      </c>
      <c r="E140" s="82">
        <v>235.59707653074184</v>
      </c>
      <c r="F140" s="36">
        <v>36.670779269999997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3.4273037024062241</v>
      </c>
      <c r="M140" s="35">
        <v>0</v>
      </c>
      <c r="N140" s="38">
        <f t="shared" si="4"/>
        <v>275.69515950314803</v>
      </c>
      <c r="O140" s="33"/>
    </row>
    <row r="141" spans="1:15" x14ac:dyDescent="0.25">
      <c r="A141" s="9" t="s">
        <v>321</v>
      </c>
      <c r="B141" s="10" t="s">
        <v>224</v>
      </c>
      <c r="C141" s="35">
        <v>836.84589592560815</v>
      </c>
      <c r="D141" s="36">
        <v>0</v>
      </c>
      <c r="E141" s="82">
        <v>836.84589592560815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1141.8848707528527</v>
      </c>
      <c r="M141" s="35">
        <v>0</v>
      </c>
      <c r="N141" s="38">
        <f t="shared" si="4"/>
        <v>1978.7307666784609</v>
      </c>
      <c r="O141" s="33"/>
    </row>
    <row r="142" spans="1:15" x14ac:dyDescent="0.25">
      <c r="A142" s="9" t="s">
        <v>322</v>
      </c>
      <c r="B142" s="10" t="s">
        <v>226</v>
      </c>
      <c r="C142" s="35">
        <v>424.07273010485619</v>
      </c>
      <c r="D142" s="36">
        <v>0</v>
      </c>
      <c r="E142" s="82">
        <v>424.07273010485619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4"/>
        <v>424.07273010485619</v>
      </c>
      <c r="O142" s="33"/>
    </row>
    <row r="143" spans="1:15" ht="14.25" customHeight="1" x14ac:dyDescent="0.25">
      <c r="A143" s="9" t="s">
        <v>323</v>
      </c>
      <c r="B143" s="10" t="s">
        <v>228</v>
      </c>
      <c r="C143" s="35">
        <v>346.13629442198442</v>
      </c>
      <c r="D143" s="36">
        <v>0</v>
      </c>
      <c r="E143" s="82">
        <v>346.13629442198442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236.8322537322135</v>
      </c>
      <c r="M143" s="35">
        <v>0</v>
      </c>
      <c r="N143" s="38">
        <f t="shared" si="4"/>
        <v>582.96854815419795</v>
      </c>
      <c r="O143" s="33"/>
    </row>
    <row r="144" spans="1:15" x14ac:dyDescent="0.25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/>
    </row>
    <row r="145" spans="1:15" x14ac:dyDescent="0.25">
      <c r="A145" s="11"/>
      <c r="B145" s="12" t="s">
        <v>229</v>
      </c>
      <c r="C145" s="45">
        <f t="shared" ref="C145:M145" si="5">SUM(C11:C144)</f>
        <v>741090.48585419147</v>
      </c>
      <c r="D145" s="45">
        <f t="shared" si="5"/>
        <v>59032.315990753967</v>
      </c>
      <c r="E145" s="83">
        <f t="shared" si="5"/>
        <v>444948.80335587886</v>
      </c>
      <c r="F145" s="45">
        <f t="shared" si="5"/>
        <v>237109.36650755879</v>
      </c>
      <c r="G145" s="45">
        <f t="shared" si="5"/>
        <v>63260.440159688798</v>
      </c>
      <c r="H145" s="45">
        <f t="shared" si="5"/>
        <v>32436.711214291732</v>
      </c>
      <c r="I145" s="83">
        <f t="shared" si="5"/>
        <v>11607.141964972041</v>
      </c>
      <c r="J145" s="45">
        <f t="shared" si="5"/>
        <v>19216.586980425021</v>
      </c>
      <c r="K145" s="45">
        <f t="shared" si="5"/>
        <v>6.1408845300000001</v>
      </c>
      <c r="L145" s="45">
        <f t="shared" si="5"/>
        <v>79130.454494093312</v>
      </c>
      <c r="M145" s="45">
        <f t="shared" si="5"/>
        <v>48.643754472635621</v>
      </c>
      <c r="N145" s="45">
        <f t="shared" ref="N145" si="6">+C145+G145+K145+L145+M145</f>
        <v>883536.16514697624</v>
      </c>
      <c r="O145" s="33"/>
    </row>
    <row r="146" spans="1:15" x14ac:dyDescent="0.25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</row>
    <row r="147" spans="1:15" x14ac:dyDescent="0.25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0</v>
      </c>
      <c r="M147" s="35">
        <v>0</v>
      </c>
      <c r="N147" s="38">
        <f t="shared" ref="N147:N153" si="7">+C147+G147+K147+L147+M147</f>
        <v>0</v>
      </c>
      <c r="O147" s="33"/>
    </row>
    <row r="148" spans="1:15" x14ac:dyDescent="0.25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0.48336338500000003</v>
      </c>
      <c r="L148" s="35">
        <v>0</v>
      </c>
      <c r="M148" s="35">
        <v>0</v>
      </c>
      <c r="N148" s="38">
        <f t="shared" si="7"/>
        <v>0.48336338500000003</v>
      </c>
      <c r="O148" s="33"/>
    </row>
    <row r="149" spans="1:15" x14ac:dyDescent="0.25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65.090045400000008</v>
      </c>
      <c r="L149" s="35">
        <v>0</v>
      </c>
      <c r="M149" s="35">
        <v>0</v>
      </c>
      <c r="N149" s="38">
        <f t="shared" si="7"/>
        <v>65.090045400000008</v>
      </c>
      <c r="O149" s="33"/>
    </row>
    <row r="150" spans="1:15" x14ac:dyDescent="0.25">
      <c r="A150" s="9" t="s">
        <v>324</v>
      </c>
      <c r="B150" s="16" t="s">
        <v>159</v>
      </c>
      <c r="C150" s="35">
        <v>5004.4353938471204</v>
      </c>
      <c r="D150" s="40">
        <v>5004.4353938471204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25.096372665000001</v>
      </c>
      <c r="L150" s="35">
        <v>0</v>
      </c>
      <c r="M150" s="35">
        <v>0</v>
      </c>
      <c r="N150" s="38">
        <f t="shared" si="7"/>
        <v>5029.5317665121202</v>
      </c>
      <c r="O150" s="33"/>
    </row>
    <row r="151" spans="1:15" x14ac:dyDescent="0.25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82041.926380615667</v>
      </c>
      <c r="M151" s="35">
        <v>0</v>
      </c>
      <c r="N151" s="38">
        <f t="shared" si="7"/>
        <v>82041.926380615667</v>
      </c>
      <c r="O151" s="33"/>
    </row>
    <row r="152" spans="1:15" x14ac:dyDescent="0.25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110.05563822750676</v>
      </c>
      <c r="L152" s="35">
        <v>0</v>
      </c>
      <c r="M152" s="35">
        <v>0</v>
      </c>
      <c r="N152" s="38">
        <f t="shared" si="7"/>
        <v>110.05563822750676</v>
      </c>
      <c r="O152" s="33"/>
    </row>
    <row r="153" spans="1:15" ht="30" x14ac:dyDescent="0.25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2695.0526492399999</v>
      </c>
      <c r="M153" s="35">
        <v>0</v>
      </c>
      <c r="N153" s="38">
        <f t="shared" si="7"/>
        <v>2695.0526492399999</v>
      </c>
      <c r="O153" s="33"/>
    </row>
    <row r="154" spans="1:15" x14ac:dyDescent="0.25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</row>
    <row r="155" spans="1:15" x14ac:dyDescent="0.25">
      <c r="A155" s="11"/>
      <c r="B155" s="12" t="s">
        <v>236</v>
      </c>
      <c r="C155" s="46">
        <f>SUM(C147:C154)</f>
        <v>5004.4353938471204</v>
      </c>
      <c r="D155" s="46">
        <f t="shared" ref="D155:K155" si="8">SUM(D147:D154)</f>
        <v>5004.4353938471204</v>
      </c>
      <c r="E155" s="46">
        <f t="shared" si="8"/>
        <v>0</v>
      </c>
      <c r="F155" s="46">
        <f t="shared" ref="F155" si="9">SUM(F147:F154)</f>
        <v>0</v>
      </c>
      <c r="G155" s="46">
        <f t="shared" si="8"/>
        <v>0</v>
      </c>
      <c r="H155" s="46">
        <f t="shared" ref="H155:J155" si="10">SUM(H147:H154)</f>
        <v>0</v>
      </c>
      <c r="I155" s="46">
        <f t="shared" si="10"/>
        <v>0</v>
      </c>
      <c r="J155" s="46">
        <f t="shared" si="10"/>
        <v>0</v>
      </c>
      <c r="K155" s="46">
        <f t="shared" si="8"/>
        <v>200.72541967750678</v>
      </c>
      <c r="L155" s="46">
        <f>SUM(L147:L154)</f>
        <v>84736.979029855662</v>
      </c>
      <c r="M155" s="46">
        <f t="shared" ref="M155:N155" si="11">SUM(M147:M154)</f>
        <v>0</v>
      </c>
      <c r="N155" s="46">
        <f t="shared" si="11"/>
        <v>89942.139843380297</v>
      </c>
      <c r="O155" s="33"/>
    </row>
    <row r="156" spans="1:15" ht="31.5" customHeight="1" x14ac:dyDescent="0.25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</row>
    <row r="157" spans="1:15" x14ac:dyDescent="0.25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179.8260225814974</v>
      </c>
      <c r="N157" s="38">
        <f t="shared" ref="N157" si="12">+C157+G157+K157+L157+M157</f>
        <v>179.8260225814974</v>
      </c>
      <c r="O157" s="33"/>
    </row>
    <row r="158" spans="1:15" x14ac:dyDescent="0.25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13">+C158+G158+K158+L158+M158</f>
        <v>0</v>
      </c>
      <c r="O158" s="33"/>
    </row>
    <row r="159" spans="1:15" x14ac:dyDescent="0.25">
      <c r="A159" s="9" t="s">
        <v>392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20.973408369999998</v>
      </c>
      <c r="L159" s="35">
        <v>0</v>
      </c>
      <c r="M159" s="35">
        <v>0</v>
      </c>
      <c r="N159" s="38">
        <f t="shared" si="13"/>
        <v>20.973408369999998</v>
      </c>
      <c r="O159" s="33"/>
    </row>
    <row r="160" spans="1:15" x14ac:dyDescent="0.25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28.935905612021035</v>
      </c>
      <c r="N160" s="38">
        <f t="shared" si="13"/>
        <v>28.935905612021035</v>
      </c>
      <c r="O160" s="33"/>
    </row>
    <row r="161" spans="1:15" ht="30" x14ac:dyDescent="0.25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7954.314101428452</v>
      </c>
      <c r="L161" s="35">
        <v>0</v>
      </c>
      <c r="M161" s="35">
        <v>0</v>
      </c>
      <c r="N161" s="38">
        <f t="shared" si="13"/>
        <v>7954.314101428452</v>
      </c>
      <c r="O161" s="33"/>
    </row>
    <row r="162" spans="1:15" x14ac:dyDescent="0.25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2695.42579591</v>
      </c>
      <c r="L162" s="35">
        <v>0</v>
      </c>
      <c r="M162" s="35">
        <v>0</v>
      </c>
      <c r="N162" s="38">
        <f t="shared" si="13"/>
        <v>2695.42579591</v>
      </c>
      <c r="O162" s="33"/>
    </row>
    <row r="163" spans="1:15" ht="30" x14ac:dyDescent="0.25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506.86218033811747</v>
      </c>
      <c r="L163" s="35">
        <v>0</v>
      </c>
      <c r="M163" s="35">
        <v>0</v>
      </c>
      <c r="N163" s="38">
        <f t="shared" si="13"/>
        <v>506.86218033811747</v>
      </c>
      <c r="O163" s="33"/>
    </row>
    <row r="164" spans="1:15" x14ac:dyDescent="0.25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4110.4426747570715</v>
      </c>
      <c r="L164" s="35">
        <v>0</v>
      </c>
      <c r="M164" s="35">
        <v>593.09430111671577</v>
      </c>
      <c r="N164" s="38">
        <f t="shared" si="13"/>
        <v>4703.536975873787</v>
      </c>
      <c r="O164" s="33"/>
    </row>
    <row r="165" spans="1:15" ht="30" x14ac:dyDescent="0.25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20626.222993167474</v>
      </c>
      <c r="L165" s="35">
        <v>0</v>
      </c>
      <c r="M165" s="35">
        <v>1935.9400835524698</v>
      </c>
      <c r="N165" s="38">
        <f t="shared" si="13"/>
        <v>22562.163076719942</v>
      </c>
      <c r="O165" s="33"/>
    </row>
    <row r="166" spans="1:15" x14ac:dyDescent="0.25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8197.208364694874</v>
      </c>
      <c r="N166" s="38">
        <f t="shared" si="13"/>
        <v>8197.208364694874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245</v>
      </c>
      <c r="C168" s="45">
        <f>SUM(C157:C167)</f>
        <v>0</v>
      </c>
      <c r="D168" s="45">
        <f t="shared" ref="D168:M168" si="14">SUM(D157:D167)</f>
        <v>0</v>
      </c>
      <c r="E168" s="45">
        <f t="shared" si="14"/>
        <v>0</v>
      </c>
      <c r="F168" s="45">
        <f t="shared" ref="F168" si="15">SUM(F157:F167)</f>
        <v>0</v>
      </c>
      <c r="G168" s="45">
        <f t="shared" si="14"/>
        <v>0</v>
      </c>
      <c r="H168" s="45">
        <f t="shared" ref="H168:J168" si="16">SUM(H157:H167)</f>
        <v>0</v>
      </c>
      <c r="I168" s="45">
        <f t="shared" si="16"/>
        <v>0</v>
      </c>
      <c r="J168" s="45">
        <f t="shared" si="16"/>
        <v>0</v>
      </c>
      <c r="K168" s="45">
        <f t="shared" si="14"/>
        <v>35914.241153971117</v>
      </c>
      <c r="L168" s="45">
        <f t="shared" si="14"/>
        <v>0</v>
      </c>
      <c r="M168" s="45">
        <f t="shared" si="14"/>
        <v>10935.004677557577</v>
      </c>
      <c r="N168" s="45">
        <f>SUM(N157:N167)</f>
        <v>46849.245831528693</v>
      </c>
      <c r="O168" s="33"/>
    </row>
    <row r="169" spans="1:15" x14ac:dyDescent="0.25">
      <c r="A169" s="19" t="s">
        <v>346</v>
      </c>
      <c r="B169" s="20" t="s">
        <v>262</v>
      </c>
      <c r="C169" s="45">
        <f>+C155+C168+C145</f>
        <v>746094.92124803865</v>
      </c>
      <c r="D169" s="45">
        <f t="shared" ref="D169:M169" si="17">+D155+D168+D145</f>
        <v>64036.751384601084</v>
      </c>
      <c r="E169" s="45">
        <f t="shared" si="17"/>
        <v>444948.80335587886</v>
      </c>
      <c r="F169" s="45">
        <f t="shared" ref="F169" si="18">+F155+F168+F145</f>
        <v>237109.36650755879</v>
      </c>
      <c r="G169" s="45">
        <f t="shared" si="17"/>
        <v>63260.440159688798</v>
      </c>
      <c r="H169" s="45">
        <f t="shared" ref="H169:J169" si="19">+H155+H168+H145</f>
        <v>32436.711214291732</v>
      </c>
      <c r="I169" s="45">
        <f t="shared" si="19"/>
        <v>11607.141964972041</v>
      </c>
      <c r="J169" s="45">
        <f t="shared" si="19"/>
        <v>19216.586980425021</v>
      </c>
      <c r="K169" s="45">
        <f t="shared" si="17"/>
        <v>36121.107458178631</v>
      </c>
      <c r="L169" s="45">
        <f t="shared" si="17"/>
        <v>163867.43352394897</v>
      </c>
      <c r="M169" s="45">
        <f t="shared" si="17"/>
        <v>10983.648432030213</v>
      </c>
      <c r="N169" s="45">
        <f>+N155+N168+N145</f>
        <v>1020327.5508218852</v>
      </c>
      <c r="O169" s="33"/>
    </row>
    <row r="170" spans="1:15" x14ac:dyDescent="0.25">
      <c r="A170" t="s">
        <v>276</v>
      </c>
    </row>
    <row r="171" spans="1:15" x14ac:dyDescent="0.25">
      <c r="A171" s="28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21" priority="7" stopIfTrue="1" operator="lessThan">
      <formula>0</formula>
    </cfRule>
  </conditionalFormatting>
  <conditionalFormatting sqref="E147:E154">
    <cfRule type="cellIs" dxfId="20" priority="8" stopIfTrue="1" operator="lessThan">
      <formula>0</formula>
    </cfRule>
  </conditionalFormatting>
  <conditionalFormatting sqref="F157:F167">
    <cfRule type="cellIs" dxfId="19" priority="5" stopIfTrue="1" operator="lessThan">
      <formula>0</formula>
    </cfRule>
  </conditionalFormatting>
  <conditionalFormatting sqref="F147:F154">
    <cfRule type="cellIs" dxfId="18" priority="6" stopIfTrue="1" operator="lessThan">
      <formula>0</formula>
    </cfRule>
  </conditionalFormatting>
  <conditionalFormatting sqref="I157:I167">
    <cfRule type="cellIs" dxfId="17" priority="3" stopIfTrue="1" operator="lessThan">
      <formula>0</formula>
    </cfRule>
  </conditionalFormatting>
  <conditionalFormatting sqref="I147:I154">
    <cfRule type="cellIs" dxfId="16" priority="4" stopIfTrue="1" operator="lessThan">
      <formula>0</formula>
    </cfRule>
  </conditionalFormatting>
  <conditionalFormatting sqref="J157:J167">
    <cfRule type="cellIs" dxfId="15" priority="1" stopIfTrue="1" operator="lessThan">
      <formula>0</formula>
    </cfRule>
  </conditionalFormatting>
  <conditionalFormatting sqref="J147:J154">
    <cfRule type="cellIs" dxfId="14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2:P177"/>
  <sheetViews>
    <sheetView showGridLines="0" zoomScale="70" zoomScaleNormal="70" workbookViewId="0">
      <pane xSplit="2" ySplit="10" topLeftCell="E11" activePane="bottomRight" state="frozen"/>
      <selection pane="topRight" activeCell="C1" sqref="C1"/>
      <selection pane="bottomLeft" activeCell="A11" sqref="A11"/>
      <selection pane="bottomRight" activeCell="N171" sqref="N171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customWidth="1" outlineLevel="1"/>
    <col min="11" max="15" width="15.7109375" customWidth="1"/>
    <col min="16" max="16" width="15.85546875" bestFit="1" customWidth="1"/>
  </cols>
  <sheetData>
    <row r="2" spans="1:16" ht="18.75" x14ac:dyDescent="0.3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6" ht="18.75" x14ac:dyDescent="0.3">
      <c r="B3" s="110" t="s">
        <v>345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6" ht="15.75" x14ac:dyDescent="0.25">
      <c r="B4" s="111" t="s">
        <v>391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6" ht="15.75" x14ac:dyDescent="0.2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</row>
    <row r="6" spans="1:16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6" x14ac:dyDescent="0.25">
      <c r="A7" s="29" t="s">
        <v>263</v>
      </c>
      <c r="E7" s="27"/>
      <c r="F7" s="27"/>
    </row>
    <row r="8" spans="1:16" ht="15.75" x14ac:dyDescent="0.25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114" t="s">
        <v>6</v>
      </c>
      <c r="M8" s="115"/>
      <c r="N8" s="5" t="s">
        <v>7</v>
      </c>
      <c r="O8" s="5" t="s">
        <v>18</v>
      </c>
    </row>
    <row r="9" spans="1:16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112" t="s">
        <v>14</v>
      </c>
      <c r="M9" s="113"/>
      <c r="N9" s="6" t="s">
        <v>15</v>
      </c>
      <c r="O9" s="6" t="s">
        <v>19</v>
      </c>
    </row>
    <row r="10" spans="1:16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 t="s">
        <v>343</v>
      </c>
      <c r="M10" s="1" t="s">
        <v>344</v>
      </c>
      <c r="N10" s="1"/>
      <c r="O10" s="1"/>
    </row>
    <row r="11" spans="1:16" x14ac:dyDescent="0.25">
      <c r="A11" s="9" t="s">
        <v>20</v>
      </c>
      <c r="B11" s="10" t="s">
        <v>21</v>
      </c>
      <c r="C11" s="35">
        <v>309.8211268409093</v>
      </c>
      <c r="D11" s="36">
        <v>0</v>
      </c>
      <c r="E11" s="37">
        <v>309.8211268409093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1491.5037579260788</v>
      </c>
      <c r="N11" s="35">
        <v>0</v>
      </c>
      <c r="O11" s="38">
        <f t="shared" ref="O11:O74" si="0">+C11+G11+K11+L11+N11+M11</f>
        <v>1801.3248847669881</v>
      </c>
      <c r="P11" s="33"/>
    </row>
    <row r="12" spans="1:16" x14ac:dyDescent="0.25">
      <c r="A12" s="9" t="s">
        <v>22</v>
      </c>
      <c r="B12" s="10" t="s">
        <v>23</v>
      </c>
      <c r="C12" s="35">
        <v>63.489695202376517</v>
      </c>
      <c r="D12" s="36">
        <v>0</v>
      </c>
      <c r="E12" s="37">
        <v>63.489695202376517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</v>
      </c>
      <c r="M12" s="35">
        <v>478.44441726324419</v>
      </c>
      <c r="N12" s="35">
        <v>0</v>
      </c>
      <c r="O12" s="38">
        <f t="shared" si="0"/>
        <v>541.93411246562073</v>
      </c>
      <c r="P12" s="33"/>
    </row>
    <row r="13" spans="1:16" ht="30" x14ac:dyDescent="0.25">
      <c r="A13" s="9" t="s">
        <v>24</v>
      </c>
      <c r="B13" s="10" t="s">
        <v>25</v>
      </c>
      <c r="C13" s="35">
        <v>309.53855800265802</v>
      </c>
      <c r="D13" s="36">
        <v>0</v>
      </c>
      <c r="E13" s="37">
        <v>309.53855800265802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169.3158675893909</v>
      </c>
      <c r="N13" s="35">
        <v>0</v>
      </c>
      <c r="O13" s="38">
        <f t="shared" si="0"/>
        <v>478.85442559204893</v>
      </c>
      <c r="P13" s="33"/>
    </row>
    <row r="14" spans="1:16" x14ac:dyDescent="0.25">
      <c r="A14" s="9" t="s">
        <v>26</v>
      </c>
      <c r="B14" s="10" t="s">
        <v>27</v>
      </c>
      <c r="C14" s="35">
        <v>5977.6820215921416</v>
      </c>
      <c r="D14" s="36">
        <v>0</v>
      </c>
      <c r="E14" s="37">
        <v>5977.6820215921416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18.391845112911142</v>
      </c>
      <c r="M14" s="35">
        <v>2492.2365955463324</v>
      </c>
      <c r="N14" s="35">
        <v>0</v>
      </c>
      <c r="O14" s="38">
        <f t="shared" si="0"/>
        <v>8488.3104622513856</v>
      </c>
      <c r="P14" s="33"/>
    </row>
    <row r="15" spans="1:16" x14ac:dyDescent="0.25">
      <c r="A15" s="9" t="s">
        <v>28</v>
      </c>
      <c r="B15" s="10" t="s">
        <v>30</v>
      </c>
      <c r="C15" s="35">
        <v>13167.550643977709</v>
      </c>
      <c r="D15" s="36">
        <v>0</v>
      </c>
      <c r="E15" s="37">
        <v>6258.6577008456316</v>
      </c>
      <c r="F15" s="36">
        <v>6908.8929431320785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0.62869612530982977</v>
      </c>
      <c r="M15" s="35">
        <v>95.581378289054868</v>
      </c>
      <c r="N15" s="35">
        <v>0</v>
      </c>
      <c r="O15" s="38">
        <f t="shared" si="0"/>
        <v>13263.760718392074</v>
      </c>
      <c r="P15" s="33"/>
    </row>
    <row r="16" spans="1:16" x14ac:dyDescent="0.25">
      <c r="A16" s="9" t="s">
        <v>29</v>
      </c>
      <c r="B16" s="10" t="s">
        <v>32</v>
      </c>
      <c r="C16" s="35">
        <v>435.42334673087674</v>
      </c>
      <c r="D16" s="36">
        <v>0</v>
      </c>
      <c r="E16" s="37">
        <v>435.42334673087674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5957.2272919876541</v>
      </c>
      <c r="N16" s="35">
        <v>0</v>
      </c>
      <c r="O16" s="38">
        <f t="shared" si="0"/>
        <v>6392.6506387185309</v>
      </c>
      <c r="P16" s="33"/>
    </row>
    <row r="17" spans="1:16" x14ac:dyDescent="0.25">
      <c r="A17" s="9" t="s">
        <v>31</v>
      </c>
      <c r="B17" s="10" t="s">
        <v>34</v>
      </c>
      <c r="C17" s="35">
        <v>4228.6534103188424</v>
      </c>
      <c r="D17" s="36">
        <v>0</v>
      </c>
      <c r="E17" s="37">
        <v>4228.6534103188424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1626.5825523023486</v>
      </c>
      <c r="N17" s="35">
        <v>0</v>
      </c>
      <c r="O17" s="38">
        <f t="shared" si="0"/>
        <v>5855.235962621191</v>
      </c>
      <c r="P17" s="33"/>
    </row>
    <row r="18" spans="1:16" x14ac:dyDescent="0.25">
      <c r="A18" s="9" t="s">
        <v>33</v>
      </c>
      <c r="B18" s="10" t="s">
        <v>36</v>
      </c>
      <c r="C18" s="35">
        <v>3891.0310593979775</v>
      </c>
      <c r="D18" s="36">
        <v>0</v>
      </c>
      <c r="E18" s="37">
        <v>3891.0310593979775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14519.94966496983</v>
      </c>
      <c r="N18" s="35">
        <v>0</v>
      </c>
      <c r="O18" s="38">
        <f t="shared" si="0"/>
        <v>18410.980724367808</v>
      </c>
      <c r="P18" s="33"/>
    </row>
    <row r="19" spans="1:16" x14ac:dyDescent="0.25">
      <c r="A19" s="9" t="s">
        <v>35</v>
      </c>
      <c r="B19" s="10" t="s">
        <v>277</v>
      </c>
      <c r="C19" s="35">
        <v>6272.0373160528197</v>
      </c>
      <c r="D19" s="36">
        <v>0</v>
      </c>
      <c r="E19" s="37">
        <v>6272.0373160528197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23405.839421232355</v>
      </c>
      <c r="N19" s="35">
        <v>0</v>
      </c>
      <c r="O19" s="38">
        <f t="shared" si="0"/>
        <v>29677.876737285173</v>
      </c>
      <c r="P19" s="33"/>
    </row>
    <row r="20" spans="1:16" x14ac:dyDescent="0.25">
      <c r="A20" s="9" t="s">
        <v>37</v>
      </c>
      <c r="B20" s="10" t="s">
        <v>278</v>
      </c>
      <c r="C20" s="35">
        <v>7148.4972547712441</v>
      </c>
      <c r="D20" s="36">
        <v>0</v>
      </c>
      <c r="E20" s="37">
        <v>7148.4972547712441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0</v>
      </c>
      <c r="M20" s="35">
        <v>20236.149809806822</v>
      </c>
      <c r="N20" s="35">
        <v>0</v>
      </c>
      <c r="O20" s="38">
        <f t="shared" si="0"/>
        <v>27384.647064578065</v>
      </c>
      <c r="P20" s="33"/>
    </row>
    <row r="21" spans="1:16" x14ac:dyDescent="0.25">
      <c r="A21" s="9" t="s">
        <v>38</v>
      </c>
      <c r="B21" s="10" t="s">
        <v>39</v>
      </c>
      <c r="C21" s="35">
        <v>6392.5934846274313</v>
      </c>
      <c r="D21" s="36">
        <v>0</v>
      </c>
      <c r="E21" s="37">
        <v>6392.5934846274313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13.623422846706944</v>
      </c>
      <c r="M21" s="35">
        <v>1894.5854291379617</v>
      </c>
      <c r="N21" s="35">
        <v>0</v>
      </c>
      <c r="O21" s="38">
        <f t="shared" si="0"/>
        <v>8300.8023366120997</v>
      </c>
      <c r="P21" s="33"/>
    </row>
    <row r="22" spans="1:16" x14ac:dyDescent="0.25">
      <c r="A22" s="9" t="s">
        <v>40</v>
      </c>
      <c r="B22" s="10" t="s">
        <v>41</v>
      </c>
      <c r="C22" s="35">
        <v>1824.6494851882967</v>
      </c>
      <c r="D22" s="36">
        <v>0</v>
      </c>
      <c r="E22" s="37">
        <v>1510.9621566667624</v>
      </c>
      <c r="F22" s="36">
        <v>313.68732852153414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2410.7150689056671</v>
      </c>
      <c r="N22" s="35">
        <v>0</v>
      </c>
      <c r="O22" s="38">
        <f t="shared" si="0"/>
        <v>4235.3645540939633</v>
      </c>
      <c r="P22" s="33"/>
    </row>
    <row r="23" spans="1:16" x14ac:dyDescent="0.25">
      <c r="A23" s="9" t="s">
        <v>42</v>
      </c>
      <c r="B23" s="10" t="s">
        <v>43</v>
      </c>
      <c r="C23" s="35">
        <v>3038.6858334376857</v>
      </c>
      <c r="D23" s="36">
        <v>0</v>
      </c>
      <c r="E23" s="37">
        <v>2749.3857615179008</v>
      </c>
      <c r="F23" s="36">
        <v>289.30007191978461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16.95570146360069</v>
      </c>
      <c r="M23" s="35">
        <v>2121.4469838607961</v>
      </c>
      <c r="N23" s="35">
        <v>0</v>
      </c>
      <c r="O23" s="38">
        <f t="shared" si="0"/>
        <v>5177.0885187620825</v>
      </c>
      <c r="P23" s="33"/>
    </row>
    <row r="24" spans="1:16" x14ac:dyDescent="0.25">
      <c r="A24" s="9" t="s">
        <v>44</v>
      </c>
      <c r="B24" s="10" t="s">
        <v>45</v>
      </c>
      <c r="C24" s="35">
        <v>172329.0093501379</v>
      </c>
      <c r="D24" s="36">
        <v>0</v>
      </c>
      <c r="E24" s="37">
        <v>67570.172624867584</v>
      </c>
      <c r="F24" s="36">
        <v>104758.83672527032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2969.5149599355855</v>
      </c>
      <c r="N24" s="35">
        <v>0</v>
      </c>
      <c r="O24" s="38">
        <f t="shared" si="0"/>
        <v>175298.5243100735</v>
      </c>
      <c r="P24" s="33"/>
    </row>
    <row r="25" spans="1:16" x14ac:dyDescent="0.25">
      <c r="A25" s="9" t="s">
        <v>46</v>
      </c>
      <c r="B25" s="10" t="s">
        <v>47</v>
      </c>
      <c r="C25" s="35">
        <v>676.82408959202564</v>
      </c>
      <c r="D25" s="36">
        <v>0</v>
      </c>
      <c r="E25" s="37">
        <v>676.82408959202564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10287.104413483781</v>
      </c>
      <c r="N25" s="35">
        <v>0</v>
      </c>
      <c r="O25" s="38">
        <f t="shared" si="0"/>
        <v>10963.928503075807</v>
      </c>
      <c r="P25" s="33"/>
    </row>
    <row r="26" spans="1:16" x14ac:dyDescent="0.25">
      <c r="A26" s="9" t="s">
        <v>48</v>
      </c>
      <c r="B26" s="10" t="s">
        <v>49</v>
      </c>
      <c r="C26" s="35">
        <v>100038.16289257706</v>
      </c>
      <c r="D26" s="36">
        <v>0</v>
      </c>
      <c r="E26" s="37">
        <v>39176.047063277962</v>
      </c>
      <c r="F26" s="36">
        <v>60862.115829299109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103.5456485526629</v>
      </c>
      <c r="M26" s="35">
        <v>19808.731752588032</v>
      </c>
      <c r="N26" s="35">
        <v>0</v>
      </c>
      <c r="O26" s="38">
        <f t="shared" si="0"/>
        <v>119950.44029371777</v>
      </c>
      <c r="P26" s="33"/>
    </row>
    <row r="27" spans="1:16" x14ac:dyDescent="0.25">
      <c r="A27" s="9" t="s">
        <v>50</v>
      </c>
      <c r="B27" s="10" t="s">
        <v>51</v>
      </c>
      <c r="C27" s="35">
        <v>6203.4234009369657</v>
      </c>
      <c r="D27" s="36">
        <v>0</v>
      </c>
      <c r="E27" s="37">
        <v>6203.4234009369657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18.373092545103646</v>
      </c>
      <c r="M27" s="35">
        <v>453.80315640100162</v>
      </c>
      <c r="N27" s="35">
        <v>0</v>
      </c>
      <c r="O27" s="38">
        <f t="shared" si="0"/>
        <v>6675.5996498830709</v>
      </c>
      <c r="P27" s="33"/>
    </row>
    <row r="28" spans="1:16" x14ac:dyDescent="0.25">
      <c r="A28" s="9" t="s">
        <v>52</v>
      </c>
      <c r="B28" s="10" t="s">
        <v>53</v>
      </c>
      <c r="C28" s="35">
        <v>4908.202346452088</v>
      </c>
      <c r="D28" s="36">
        <v>0</v>
      </c>
      <c r="E28" s="37">
        <v>4908.202346452088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21917.042191583772</v>
      </c>
      <c r="N28" s="35">
        <v>0</v>
      </c>
      <c r="O28" s="38">
        <f t="shared" si="0"/>
        <v>26825.244538035862</v>
      </c>
      <c r="P28" s="33"/>
    </row>
    <row r="29" spans="1:16" x14ac:dyDescent="0.25">
      <c r="A29" s="9" t="s">
        <v>54</v>
      </c>
      <c r="B29" s="10" t="s">
        <v>55</v>
      </c>
      <c r="C29" s="35">
        <v>11656.91391652271</v>
      </c>
      <c r="D29" s="36">
        <v>0</v>
      </c>
      <c r="E29" s="37">
        <v>9769.36943450545</v>
      </c>
      <c r="F29" s="36">
        <v>1887.544482017259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16.625581053100177</v>
      </c>
      <c r="M29" s="35">
        <v>32124.830867620654</v>
      </c>
      <c r="N29" s="35">
        <v>0</v>
      </c>
      <c r="O29" s="38">
        <f t="shared" si="0"/>
        <v>43798.370365196461</v>
      </c>
      <c r="P29" s="33"/>
    </row>
    <row r="30" spans="1:16" x14ac:dyDescent="0.25">
      <c r="A30" s="9" t="s">
        <v>56</v>
      </c>
      <c r="B30" s="10" t="s">
        <v>57</v>
      </c>
      <c r="C30" s="35">
        <v>29.214090541989073</v>
      </c>
      <c r="D30" s="36">
        <v>0</v>
      </c>
      <c r="E30" s="37">
        <v>29.214090541989073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7025.5888508728976</v>
      </c>
      <c r="N30" s="35">
        <v>0</v>
      </c>
      <c r="O30" s="38">
        <f t="shared" si="0"/>
        <v>7054.8029414148868</v>
      </c>
      <c r="P30" s="33"/>
    </row>
    <row r="31" spans="1:16" x14ac:dyDescent="0.25">
      <c r="A31" s="9" t="s">
        <v>58</v>
      </c>
      <c r="B31" s="10" t="s">
        <v>59</v>
      </c>
      <c r="C31" s="35">
        <v>3279.9867855572161</v>
      </c>
      <c r="D31" s="36">
        <v>0</v>
      </c>
      <c r="E31" s="37">
        <v>2219.3347835255813</v>
      </c>
      <c r="F31" s="36">
        <v>1060.6520020316348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5435.3100038996499</v>
      </c>
      <c r="N31" s="35">
        <v>0</v>
      </c>
      <c r="O31" s="38">
        <f t="shared" si="0"/>
        <v>8715.2967894568665</v>
      </c>
      <c r="P31" s="33"/>
    </row>
    <row r="32" spans="1:16" x14ac:dyDescent="0.25">
      <c r="A32" s="9" t="s">
        <v>60</v>
      </c>
      <c r="B32" s="10" t="s">
        <v>61</v>
      </c>
      <c r="C32" s="35">
        <v>69874.447961405604</v>
      </c>
      <c r="D32" s="36">
        <v>0</v>
      </c>
      <c r="E32" s="37">
        <v>69874.447961405604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85360.095186449616</v>
      </c>
      <c r="N32" s="35">
        <v>0</v>
      </c>
      <c r="O32" s="38">
        <f t="shared" si="0"/>
        <v>155234.54314785521</v>
      </c>
      <c r="P32" s="33"/>
    </row>
    <row r="33" spans="1:16" x14ac:dyDescent="0.25">
      <c r="A33" s="9" t="s">
        <v>62</v>
      </c>
      <c r="B33" s="10" t="s">
        <v>63</v>
      </c>
      <c r="C33" s="35">
        <v>15174.57302671272</v>
      </c>
      <c r="D33" s="36">
        <v>0</v>
      </c>
      <c r="E33" s="37">
        <v>15174.57302671272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3.7507771172458888</v>
      </c>
      <c r="M33" s="35">
        <v>8894.4526170017671</v>
      </c>
      <c r="N33" s="35">
        <v>0</v>
      </c>
      <c r="O33" s="38">
        <f t="shared" si="0"/>
        <v>24072.776420831731</v>
      </c>
      <c r="P33" s="33"/>
    </row>
    <row r="34" spans="1:16" x14ac:dyDescent="0.25">
      <c r="A34" s="9" t="s">
        <v>64</v>
      </c>
      <c r="B34" s="10" t="s">
        <v>65</v>
      </c>
      <c r="C34" s="35">
        <v>43389.990929177402</v>
      </c>
      <c r="D34" s="36">
        <v>0</v>
      </c>
      <c r="E34" s="37">
        <v>43389.990929177402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11794.086396999737</v>
      </c>
      <c r="N34" s="35">
        <v>0</v>
      </c>
      <c r="O34" s="38">
        <f t="shared" si="0"/>
        <v>55184.077326177139</v>
      </c>
      <c r="P34" s="33"/>
    </row>
    <row r="35" spans="1:16" x14ac:dyDescent="0.25">
      <c r="A35" s="9" t="s">
        <v>66</v>
      </c>
      <c r="B35" s="10" t="s">
        <v>67</v>
      </c>
      <c r="C35" s="35">
        <v>3527.6989158929305</v>
      </c>
      <c r="D35" s="36">
        <v>0</v>
      </c>
      <c r="E35" s="37">
        <v>3527.6989158929305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10.124589241428112</v>
      </c>
      <c r="M35" s="35">
        <v>1605.7662467663185</v>
      </c>
      <c r="N35" s="35">
        <v>0</v>
      </c>
      <c r="O35" s="38">
        <f t="shared" si="0"/>
        <v>5143.5897519006776</v>
      </c>
      <c r="P35" s="33"/>
    </row>
    <row r="36" spans="1:16" ht="30" x14ac:dyDescent="0.25">
      <c r="A36" s="9" t="s">
        <v>68</v>
      </c>
      <c r="B36" s="10" t="s">
        <v>69</v>
      </c>
      <c r="C36" s="35">
        <v>36069.922819836029</v>
      </c>
      <c r="D36" s="36">
        <v>0</v>
      </c>
      <c r="E36" s="37">
        <v>36069.922819836029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34973.123508495424</v>
      </c>
      <c r="N36" s="35">
        <v>0</v>
      </c>
      <c r="O36" s="38">
        <f t="shared" si="0"/>
        <v>71043.04632833146</v>
      </c>
      <c r="P36" s="33"/>
    </row>
    <row r="37" spans="1:16" x14ac:dyDescent="0.25">
      <c r="A37" s="9" t="s">
        <v>70</v>
      </c>
      <c r="B37" s="10" t="s">
        <v>71</v>
      </c>
      <c r="C37" s="35">
        <v>27143.313872967286</v>
      </c>
      <c r="D37" s="36">
        <v>0</v>
      </c>
      <c r="E37" s="37">
        <v>27143.313872967286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19.857579007637469</v>
      </c>
      <c r="M37" s="35">
        <v>7448.8277408079848</v>
      </c>
      <c r="N37" s="35">
        <v>0</v>
      </c>
      <c r="O37" s="38">
        <f t="shared" si="0"/>
        <v>34611.999192782911</v>
      </c>
      <c r="P37" s="33"/>
    </row>
    <row r="38" spans="1:16" x14ac:dyDescent="0.25">
      <c r="A38" s="9" t="s">
        <v>72</v>
      </c>
      <c r="B38" s="10" t="s">
        <v>73</v>
      </c>
      <c r="C38" s="35">
        <v>3456.9743739062533</v>
      </c>
      <c r="D38" s="36">
        <v>0</v>
      </c>
      <c r="E38" s="37">
        <v>3456.9743739062533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10443.847066372926</v>
      </c>
      <c r="N38" s="35">
        <v>0</v>
      </c>
      <c r="O38" s="38">
        <f t="shared" si="0"/>
        <v>13900.821440279178</v>
      </c>
      <c r="P38" s="33"/>
    </row>
    <row r="39" spans="1:16" x14ac:dyDescent="0.25">
      <c r="A39" s="9" t="s">
        <v>74</v>
      </c>
      <c r="B39" s="10" t="s">
        <v>75</v>
      </c>
      <c r="C39" s="35">
        <v>895.18288576837313</v>
      </c>
      <c r="D39" s="36">
        <v>0</v>
      </c>
      <c r="E39" s="37">
        <v>895.18288576837313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2430.7923108628083</v>
      </c>
      <c r="N39" s="35">
        <v>0</v>
      </c>
      <c r="O39" s="38">
        <f t="shared" si="0"/>
        <v>3325.9751966311815</v>
      </c>
      <c r="P39" s="33"/>
    </row>
    <row r="40" spans="1:16" x14ac:dyDescent="0.25">
      <c r="A40" s="9" t="s">
        <v>76</v>
      </c>
      <c r="B40" s="10" t="s">
        <v>77</v>
      </c>
      <c r="C40" s="35">
        <v>72754.871760624199</v>
      </c>
      <c r="D40" s="36">
        <v>0</v>
      </c>
      <c r="E40" s="37">
        <v>72754.871760624199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0</v>
      </c>
      <c r="M40" s="35">
        <v>24718.610706057669</v>
      </c>
      <c r="N40" s="35">
        <v>0</v>
      </c>
      <c r="O40" s="38">
        <f t="shared" si="0"/>
        <v>97473.48246668186</v>
      </c>
      <c r="P40" s="33"/>
    </row>
    <row r="41" spans="1:16" x14ac:dyDescent="0.25">
      <c r="A41" s="9" t="s">
        <v>78</v>
      </c>
      <c r="B41" s="10" t="s">
        <v>79</v>
      </c>
      <c r="C41" s="35">
        <v>-1.5784416542829714E-2</v>
      </c>
      <c r="D41" s="36">
        <v>0</v>
      </c>
      <c r="E41" s="37">
        <v>-1.5784416542829714E-2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0</v>
      </c>
      <c r="M41" s="35">
        <v>206.39869727155721</v>
      </c>
      <c r="N41" s="35">
        <v>0</v>
      </c>
      <c r="O41" s="38">
        <f t="shared" si="0"/>
        <v>206.38291285501438</v>
      </c>
      <c r="P41" s="33"/>
    </row>
    <row r="42" spans="1:16" x14ac:dyDescent="0.25">
      <c r="A42" s="9" t="s">
        <v>80</v>
      </c>
      <c r="B42" s="10" t="s">
        <v>81</v>
      </c>
      <c r="C42" s="35">
        <v>2053.528897426444</v>
      </c>
      <c r="D42" s="36">
        <v>0</v>
      </c>
      <c r="E42" s="37">
        <v>357.15791785202629</v>
      </c>
      <c r="F42" s="36">
        <v>1696.3709795744176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2422.8180974787174</v>
      </c>
      <c r="N42" s="35">
        <v>0</v>
      </c>
      <c r="O42" s="38">
        <f t="shared" si="0"/>
        <v>4476.3469949051614</v>
      </c>
      <c r="P42" s="33"/>
    </row>
    <row r="43" spans="1:16" ht="45" x14ac:dyDescent="0.25">
      <c r="A43" s="9" t="s">
        <v>347</v>
      </c>
      <c r="B43" s="10" t="s">
        <v>348</v>
      </c>
      <c r="C43" s="35">
        <v>186725.73941899129</v>
      </c>
      <c r="D43" s="36">
        <v>0</v>
      </c>
      <c r="E43" s="37">
        <v>94577.963627713063</v>
      </c>
      <c r="F43" s="36">
        <v>92147.775791278225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6.3898628619972442</v>
      </c>
      <c r="M43" s="35">
        <v>7413.6704088598744</v>
      </c>
      <c r="N43" s="35">
        <v>0</v>
      </c>
      <c r="O43" s="38">
        <f t="shared" si="0"/>
        <v>194145.79969071317</v>
      </c>
      <c r="P43" s="33"/>
    </row>
    <row r="44" spans="1:16" ht="30" x14ac:dyDescent="0.25">
      <c r="A44" s="9" t="s">
        <v>82</v>
      </c>
      <c r="B44" s="10" t="s">
        <v>83</v>
      </c>
      <c r="C44" s="35">
        <v>22054.077558937315</v>
      </c>
      <c r="D44" s="36">
        <v>0</v>
      </c>
      <c r="E44" s="37">
        <v>20396.619865546811</v>
      </c>
      <c r="F44" s="36">
        <v>1657.457693390505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5">
        <v>0</v>
      </c>
      <c r="O44" s="38">
        <f t="shared" si="0"/>
        <v>22054.077558937315</v>
      </c>
      <c r="P44" s="33"/>
    </row>
    <row r="45" spans="1:16" x14ac:dyDescent="0.25">
      <c r="A45" s="9" t="s">
        <v>84</v>
      </c>
      <c r="B45" s="10" t="s">
        <v>85</v>
      </c>
      <c r="C45" s="35">
        <v>62662.066420100979</v>
      </c>
      <c r="D45" s="36">
        <v>0</v>
      </c>
      <c r="E45" s="37">
        <v>19599.770560819274</v>
      </c>
      <c r="F45" s="36">
        <v>43062.295859281709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3.4350233286404546</v>
      </c>
      <c r="M45" s="35">
        <v>7295.5166605572276</v>
      </c>
      <c r="N45" s="35">
        <v>0</v>
      </c>
      <c r="O45" s="38">
        <f t="shared" si="0"/>
        <v>69961.018103986848</v>
      </c>
      <c r="P45" s="33"/>
    </row>
    <row r="46" spans="1:16" x14ac:dyDescent="0.25">
      <c r="A46" s="9" t="s">
        <v>86</v>
      </c>
      <c r="B46" s="10" t="s">
        <v>87</v>
      </c>
      <c r="C46" s="35">
        <v>58891.401339866992</v>
      </c>
      <c r="D46" s="36">
        <v>0</v>
      </c>
      <c r="E46" s="37">
        <v>7556.2271992112992</v>
      </c>
      <c r="F46" s="36">
        <v>51335.17414065569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414.90785849212631</v>
      </c>
      <c r="N46" s="35">
        <v>0</v>
      </c>
      <c r="O46" s="38">
        <f t="shared" si="0"/>
        <v>59306.309198359122</v>
      </c>
      <c r="P46" s="33"/>
    </row>
    <row r="47" spans="1:16" x14ac:dyDescent="0.25">
      <c r="A47" s="9" t="s">
        <v>88</v>
      </c>
      <c r="B47" s="10" t="s">
        <v>89</v>
      </c>
      <c r="C47" s="35">
        <v>114833.85841042719</v>
      </c>
      <c r="D47" s="36">
        <v>0</v>
      </c>
      <c r="E47" s="37">
        <v>98227.519697272946</v>
      </c>
      <c r="F47" s="36">
        <v>16606.33871315424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0</v>
      </c>
      <c r="M47" s="35">
        <v>10033.329169608191</v>
      </c>
      <c r="N47" s="35">
        <v>0</v>
      </c>
      <c r="O47" s="38">
        <f t="shared" si="0"/>
        <v>124867.18758003537</v>
      </c>
      <c r="P47" s="33"/>
    </row>
    <row r="48" spans="1:16" x14ac:dyDescent="0.25">
      <c r="A48" s="9" t="s">
        <v>90</v>
      </c>
      <c r="B48" s="34" t="s">
        <v>91</v>
      </c>
      <c r="C48" s="35">
        <v>26109.841781242354</v>
      </c>
      <c r="D48" s="36">
        <v>0</v>
      </c>
      <c r="E48" s="37">
        <v>16149.67815769761</v>
      </c>
      <c r="F48" s="36">
        <v>9960.163623544744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5">
        <v>0</v>
      </c>
      <c r="O48" s="38">
        <f t="shared" si="0"/>
        <v>26109.841781242354</v>
      </c>
      <c r="P48" s="33"/>
    </row>
    <row r="49" spans="1:16" ht="45" x14ac:dyDescent="0.25">
      <c r="A49" s="9" t="s">
        <v>350</v>
      </c>
      <c r="B49" s="10" t="s">
        <v>349</v>
      </c>
      <c r="C49" s="35">
        <v>57508.693758009547</v>
      </c>
      <c r="D49" s="36">
        <v>0</v>
      </c>
      <c r="E49" s="37">
        <v>23033.467653992586</v>
      </c>
      <c r="F49" s="36">
        <v>34475.226104016961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20.509395796531031</v>
      </c>
      <c r="N49" s="35">
        <v>0</v>
      </c>
      <c r="O49" s="38">
        <f t="shared" si="0"/>
        <v>57529.203153806076</v>
      </c>
      <c r="P49" s="33"/>
    </row>
    <row r="50" spans="1:16" x14ac:dyDescent="0.25">
      <c r="A50" s="9" t="s">
        <v>92</v>
      </c>
      <c r="B50" s="10" t="s">
        <v>93</v>
      </c>
      <c r="C50" s="35">
        <v>61891.602567159585</v>
      </c>
      <c r="D50" s="36">
        <v>0</v>
      </c>
      <c r="E50" s="37">
        <v>37184.774480914901</v>
      </c>
      <c r="F50" s="36">
        <v>24706.828086244685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10.484787905177654</v>
      </c>
      <c r="M50" s="35">
        <v>21001.521856045325</v>
      </c>
      <c r="N50" s="35">
        <v>0</v>
      </c>
      <c r="O50" s="38">
        <f t="shared" si="0"/>
        <v>82903.609211110088</v>
      </c>
      <c r="P50" s="33"/>
    </row>
    <row r="51" spans="1:16" x14ac:dyDescent="0.25">
      <c r="A51" s="9" t="s">
        <v>94</v>
      </c>
      <c r="B51" s="10" t="s">
        <v>95</v>
      </c>
      <c r="C51" s="35">
        <v>36635.204613663205</v>
      </c>
      <c r="D51" s="36">
        <v>0</v>
      </c>
      <c r="E51" s="37">
        <v>21585.947322848118</v>
      </c>
      <c r="F51" s="36">
        <v>15049.257290815089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556.06158047326721</v>
      </c>
      <c r="N51" s="35">
        <v>0</v>
      </c>
      <c r="O51" s="38">
        <f t="shared" si="0"/>
        <v>37191.266194136471</v>
      </c>
      <c r="P51" s="33"/>
    </row>
    <row r="52" spans="1:16" x14ac:dyDescent="0.25">
      <c r="A52" s="9" t="s">
        <v>96</v>
      </c>
      <c r="B52" s="10" t="s">
        <v>97</v>
      </c>
      <c r="C52" s="35">
        <v>3330.7734752875367</v>
      </c>
      <c r="D52" s="36">
        <v>0</v>
      </c>
      <c r="E52" s="37">
        <v>377.00805901127296</v>
      </c>
      <c r="F52" s="36">
        <v>2953.7654162762637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1.6749651321633792</v>
      </c>
      <c r="M52" s="35">
        <v>1298.1997931640756</v>
      </c>
      <c r="N52" s="35">
        <v>0</v>
      </c>
      <c r="O52" s="38">
        <f t="shared" si="0"/>
        <v>4630.6482335837754</v>
      </c>
      <c r="P52" s="33"/>
    </row>
    <row r="53" spans="1:16" x14ac:dyDescent="0.25">
      <c r="A53" s="9" t="s">
        <v>98</v>
      </c>
      <c r="B53" s="10" t="s">
        <v>99</v>
      </c>
      <c r="C53" s="35">
        <v>49610.725988562321</v>
      </c>
      <c r="D53" s="36">
        <v>0</v>
      </c>
      <c r="E53" s="37">
        <v>29457.10944154103</v>
      </c>
      <c r="F53" s="36">
        <v>20153.616547021291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5">
        <v>0</v>
      </c>
      <c r="O53" s="38">
        <f t="shared" si="0"/>
        <v>49610.725988562321</v>
      </c>
      <c r="P53" s="33"/>
    </row>
    <row r="54" spans="1:16" x14ac:dyDescent="0.25">
      <c r="A54" s="9" t="s">
        <v>100</v>
      </c>
      <c r="B54" s="10" t="s">
        <v>101</v>
      </c>
      <c r="C54" s="35">
        <v>17879.882573531846</v>
      </c>
      <c r="D54" s="36">
        <v>0</v>
      </c>
      <c r="E54" s="37">
        <v>12242.115654082907</v>
      </c>
      <c r="F54" s="36">
        <v>5637.7669194489372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5">
        <v>0</v>
      </c>
      <c r="O54" s="38">
        <f t="shared" si="0"/>
        <v>17879.882573531846</v>
      </c>
      <c r="P54" s="33"/>
    </row>
    <row r="55" spans="1:16" ht="30" x14ac:dyDescent="0.25">
      <c r="A55" s="9" t="s">
        <v>102</v>
      </c>
      <c r="B55" s="34" t="s">
        <v>103</v>
      </c>
      <c r="C55" s="35">
        <v>126385.41531098059</v>
      </c>
      <c r="D55" s="36">
        <v>0</v>
      </c>
      <c r="E55" s="37">
        <v>12567.431619396692</v>
      </c>
      <c r="F55" s="36">
        <v>113817.9836915839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1.0024688969672297</v>
      </c>
      <c r="M55" s="35">
        <v>2044.0778260869295</v>
      </c>
      <c r="N55" s="35">
        <v>0</v>
      </c>
      <c r="O55" s="38">
        <f t="shared" si="0"/>
        <v>128430.49560596449</v>
      </c>
      <c r="P55" s="33"/>
    </row>
    <row r="56" spans="1:16" x14ac:dyDescent="0.25">
      <c r="A56" s="9" t="s">
        <v>104</v>
      </c>
      <c r="B56" s="10" t="s">
        <v>105</v>
      </c>
      <c r="C56" s="35">
        <v>37405.765760233531</v>
      </c>
      <c r="D56" s="36">
        <v>0</v>
      </c>
      <c r="E56" s="37">
        <v>36528.829779017913</v>
      </c>
      <c r="F56" s="36">
        <v>876.93598121561956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377.97233391591249</v>
      </c>
      <c r="N56" s="35">
        <v>0</v>
      </c>
      <c r="O56" s="38">
        <f t="shared" si="0"/>
        <v>37783.738094149441</v>
      </c>
      <c r="P56" s="33"/>
    </row>
    <row r="57" spans="1:16" ht="60" x14ac:dyDescent="0.25">
      <c r="A57" s="9" t="s">
        <v>351</v>
      </c>
      <c r="B57" s="10" t="s">
        <v>352</v>
      </c>
      <c r="C57" s="35">
        <v>69090.140515789128</v>
      </c>
      <c r="D57" s="36">
        <v>4002.0906215298223</v>
      </c>
      <c r="E57" s="37">
        <v>16636.526112934833</v>
      </c>
      <c r="F57" s="36">
        <v>48451.523781324475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17.273867577835315</v>
      </c>
      <c r="N57" s="35">
        <v>0</v>
      </c>
      <c r="O57" s="38">
        <f t="shared" si="0"/>
        <v>69107.414383366966</v>
      </c>
      <c r="P57" s="33"/>
    </row>
    <row r="58" spans="1:16" x14ac:dyDescent="0.25">
      <c r="A58" s="9" t="s">
        <v>106</v>
      </c>
      <c r="B58" s="10" t="s">
        <v>107</v>
      </c>
      <c r="C58" s="35">
        <v>10195.718189891606</v>
      </c>
      <c r="D58" s="36">
        <v>0</v>
      </c>
      <c r="E58" s="37">
        <v>4605.0588807339091</v>
      </c>
      <c r="F58" s="36">
        <v>5590.659309157696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31.210939912994036</v>
      </c>
      <c r="M58" s="35">
        <v>7824.9234041686423</v>
      </c>
      <c r="N58" s="35">
        <v>0</v>
      </c>
      <c r="O58" s="38">
        <f t="shared" ref="O58:O61" si="1">+C58+G58+K58+L58+N58+M58</f>
        <v>18051.852533973244</v>
      </c>
      <c r="P58" s="33"/>
    </row>
    <row r="59" spans="1:16" x14ac:dyDescent="0.25">
      <c r="A59" s="9" t="s">
        <v>108</v>
      </c>
      <c r="B59" s="10" t="s">
        <v>109</v>
      </c>
      <c r="C59" s="35">
        <v>7628.8457769804845</v>
      </c>
      <c r="D59" s="36">
        <v>0</v>
      </c>
      <c r="E59" s="37">
        <v>7705.4662440036773</v>
      </c>
      <c r="F59" s="36">
        <v>-76.620467023192617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28.04104741023184</v>
      </c>
      <c r="M59" s="35">
        <v>36305.571438615247</v>
      </c>
      <c r="N59" s="35">
        <v>0</v>
      </c>
      <c r="O59" s="38">
        <f t="shared" si="1"/>
        <v>43962.458263005959</v>
      </c>
      <c r="P59" s="33"/>
    </row>
    <row r="60" spans="1:16" x14ac:dyDescent="0.25">
      <c r="A60" s="9" t="s">
        <v>110</v>
      </c>
      <c r="B60" s="10" t="s">
        <v>111</v>
      </c>
      <c r="C60" s="35">
        <v>506.74075982524079</v>
      </c>
      <c r="D60" s="36">
        <v>0</v>
      </c>
      <c r="E60" s="37">
        <v>416.03455022774841</v>
      </c>
      <c r="F60" s="36">
        <v>90.706209597492375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0</v>
      </c>
      <c r="M60" s="35">
        <v>1220.2904568406459</v>
      </c>
      <c r="N60" s="35">
        <v>0</v>
      </c>
      <c r="O60" s="38">
        <f t="shared" si="1"/>
        <v>1727.0312166658866</v>
      </c>
      <c r="P60" s="33"/>
    </row>
    <row r="61" spans="1:16" x14ac:dyDescent="0.25">
      <c r="A61" s="9" t="s">
        <v>112</v>
      </c>
      <c r="B61" s="34" t="s">
        <v>113</v>
      </c>
      <c r="C61" s="35">
        <v>265.58273440407402</v>
      </c>
      <c r="D61" s="36">
        <v>0</v>
      </c>
      <c r="E61" s="37">
        <v>265.58273440407402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1.0162986564105267</v>
      </c>
      <c r="M61" s="35">
        <v>2190.0584482359395</v>
      </c>
      <c r="N61" s="35">
        <v>0</v>
      </c>
      <c r="O61" s="38">
        <f t="shared" si="1"/>
        <v>2456.6574812964241</v>
      </c>
      <c r="P61" s="33"/>
    </row>
    <row r="62" spans="1:16" ht="45" x14ac:dyDescent="0.25">
      <c r="A62" s="9" t="s">
        <v>114</v>
      </c>
      <c r="B62" s="34" t="s">
        <v>115</v>
      </c>
      <c r="C62" s="35">
        <v>17317.236356586029</v>
      </c>
      <c r="D62" s="36">
        <v>0</v>
      </c>
      <c r="E62" s="37">
        <v>12822.017648331876</v>
      </c>
      <c r="F62" s="36">
        <v>4495.2187082541541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0</v>
      </c>
      <c r="M62" s="35">
        <v>8795.8997619772108</v>
      </c>
      <c r="N62" s="35">
        <v>0</v>
      </c>
      <c r="O62" s="38">
        <f t="shared" ref="O62:O65" si="2">+C62+G62+K62+L62+N62+M62</f>
        <v>26113.136118563241</v>
      </c>
      <c r="P62" s="33"/>
    </row>
    <row r="63" spans="1:16" x14ac:dyDescent="0.25">
      <c r="A63" s="9" t="s">
        <v>116</v>
      </c>
      <c r="B63" s="10" t="s">
        <v>117</v>
      </c>
      <c r="C63" s="35">
        <v>57299.457377626153</v>
      </c>
      <c r="D63" s="36">
        <v>0</v>
      </c>
      <c r="E63" s="37">
        <v>5221.9377540352671</v>
      </c>
      <c r="F63" s="36">
        <v>52077.519623590888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1.2020270980212899</v>
      </c>
      <c r="M63" s="35">
        <v>1684.7290854575331</v>
      </c>
      <c r="N63" s="35">
        <v>0</v>
      </c>
      <c r="O63" s="38">
        <f t="shared" si="2"/>
        <v>58985.388490181707</v>
      </c>
      <c r="P63" s="33"/>
    </row>
    <row r="64" spans="1:16" ht="30" x14ac:dyDescent="0.25">
      <c r="A64" s="9" t="s">
        <v>118</v>
      </c>
      <c r="B64" s="10" t="s">
        <v>119</v>
      </c>
      <c r="C64" s="35">
        <v>11864.943124346282</v>
      </c>
      <c r="D64" s="36">
        <v>2308.0608515264676</v>
      </c>
      <c r="E64" s="37">
        <v>8587.6841416863044</v>
      </c>
      <c r="F64" s="36">
        <v>969.19813113351188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25.436299728204176</v>
      </c>
      <c r="M64" s="35">
        <v>23568.903475200179</v>
      </c>
      <c r="N64" s="35">
        <v>0</v>
      </c>
      <c r="O64" s="38">
        <f t="shared" si="2"/>
        <v>35459.282899274665</v>
      </c>
      <c r="P64" s="33"/>
    </row>
    <row r="65" spans="1:16" ht="30" x14ac:dyDescent="0.25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5">
        <v>0</v>
      </c>
      <c r="O65" s="38">
        <f t="shared" si="2"/>
        <v>0</v>
      </c>
      <c r="P65" s="33"/>
    </row>
    <row r="66" spans="1:16" ht="45" x14ac:dyDescent="0.25">
      <c r="A66" s="9" t="s">
        <v>304</v>
      </c>
      <c r="B66" s="10" t="s">
        <v>281</v>
      </c>
      <c r="C66" s="35">
        <v>65116.300077560867</v>
      </c>
      <c r="D66" s="36">
        <v>0</v>
      </c>
      <c r="E66" s="37">
        <v>49882.288756808841</v>
      </c>
      <c r="F66" s="36">
        <v>15234.011320752026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5">
        <v>0</v>
      </c>
      <c r="O66" s="38">
        <f t="shared" si="0"/>
        <v>65116.300077560867</v>
      </c>
      <c r="P66" s="33"/>
    </row>
    <row r="67" spans="1:16" ht="30" x14ac:dyDescent="0.25">
      <c r="A67" s="9" t="s">
        <v>353</v>
      </c>
      <c r="B67" s="10" t="s">
        <v>354</v>
      </c>
      <c r="C67" s="35">
        <v>44817.796204319595</v>
      </c>
      <c r="D67" s="36">
        <v>0</v>
      </c>
      <c r="E67" s="37">
        <v>13586.791953259675</v>
      </c>
      <c r="F67" s="36">
        <v>62462.008502119847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15.80802551862989</v>
      </c>
      <c r="N67" s="35">
        <v>0</v>
      </c>
      <c r="O67" s="38">
        <f t="shared" si="0"/>
        <v>44833.604229838224</v>
      </c>
      <c r="P67" s="33"/>
    </row>
    <row r="68" spans="1:16" ht="30" x14ac:dyDescent="0.25">
      <c r="A68" s="9" t="s">
        <v>120</v>
      </c>
      <c r="B68" s="10" t="s">
        <v>122</v>
      </c>
      <c r="C68" s="35">
        <v>22138.618737479283</v>
      </c>
      <c r="D68" s="36">
        <v>0</v>
      </c>
      <c r="E68" s="37">
        <v>15736.213175562427</v>
      </c>
      <c r="F68" s="36">
        <v>6402.4055619168557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5">
        <v>0</v>
      </c>
      <c r="O68" s="38">
        <f t="shared" ref="O68:O71" si="3">+C68+G68+K68+L68+N68+M68</f>
        <v>22138.618737479283</v>
      </c>
      <c r="P68" s="33"/>
    </row>
    <row r="69" spans="1:16" ht="30" x14ac:dyDescent="0.25">
      <c r="A69" s="9" t="s">
        <v>121</v>
      </c>
      <c r="B69" s="10" t="s">
        <v>124</v>
      </c>
      <c r="C69" s="35">
        <v>27482.676213870378</v>
      </c>
      <c r="D69" s="36">
        <v>0</v>
      </c>
      <c r="E69" s="37">
        <v>22565.032031288945</v>
      </c>
      <c r="F69" s="36">
        <v>4917.6441825814318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4.371813691834177</v>
      </c>
      <c r="M69" s="35">
        <v>4400.1061403123722</v>
      </c>
      <c r="N69" s="35">
        <v>0</v>
      </c>
      <c r="O69" s="38">
        <f t="shared" si="3"/>
        <v>31887.154167874582</v>
      </c>
      <c r="P69" s="33"/>
    </row>
    <row r="70" spans="1:16" ht="30" x14ac:dyDescent="0.25">
      <c r="A70" s="9" t="s">
        <v>123</v>
      </c>
      <c r="B70" s="10" t="s">
        <v>282</v>
      </c>
      <c r="C70" s="35">
        <v>4448.6228945143221</v>
      </c>
      <c r="D70" s="36">
        <v>0</v>
      </c>
      <c r="E70" s="37">
        <v>2194.7112283071497</v>
      </c>
      <c r="F70" s="36">
        <v>2253.9116662071724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5">
        <v>0</v>
      </c>
      <c r="O70" s="38">
        <f t="shared" si="3"/>
        <v>4448.6228945143221</v>
      </c>
      <c r="P70" s="33"/>
    </row>
    <row r="71" spans="1:16" ht="30" x14ac:dyDescent="0.25">
      <c r="A71" s="9" t="s">
        <v>305</v>
      </c>
      <c r="B71" s="10" t="s">
        <v>126</v>
      </c>
      <c r="C71" s="35">
        <v>45340.535381762493</v>
      </c>
      <c r="D71" s="36">
        <v>0</v>
      </c>
      <c r="E71" s="37">
        <v>38826.180991719855</v>
      </c>
      <c r="F71" s="36">
        <v>6514.3543900426403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5">
        <v>0</v>
      </c>
      <c r="O71" s="38">
        <f t="shared" si="3"/>
        <v>45340.535381762493</v>
      </c>
      <c r="P71" s="33"/>
    </row>
    <row r="72" spans="1:16" x14ac:dyDescent="0.25">
      <c r="A72" s="9" t="s">
        <v>125</v>
      </c>
      <c r="B72" s="10" t="s">
        <v>127</v>
      </c>
      <c r="C72" s="35">
        <v>29234.807067998438</v>
      </c>
      <c r="D72" s="36">
        <v>0</v>
      </c>
      <c r="E72" s="37">
        <v>2125.4140764515309</v>
      </c>
      <c r="F72" s="36">
        <v>27109.392991546905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0.66035629285306641</v>
      </c>
      <c r="M72" s="35">
        <v>1216.279521579494</v>
      </c>
      <c r="N72" s="35">
        <v>0</v>
      </c>
      <c r="O72" s="38">
        <f t="shared" si="0"/>
        <v>30451.746945870786</v>
      </c>
      <c r="P72" s="33"/>
    </row>
    <row r="73" spans="1:16" x14ac:dyDescent="0.25">
      <c r="A73" s="9" t="s">
        <v>306</v>
      </c>
      <c r="B73" s="10" t="s">
        <v>129</v>
      </c>
      <c r="C73" s="35">
        <v>9161.0064729052228</v>
      </c>
      <c r="D73" s="36">
        <v>0</v>
      </c>
      <c r="E73" s="37">
        <v>69.768535488293438</v>
      </c>
      <c r="F73" s="36">
        <v>9091.2379374169286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5">
        <v>0</v>
      </c>
      <c r="O73" s="38">
        <f t="shared" si="0"/>
        <v>9161.0064729052228</v>
      </c>
      <c r="P73" s="33"/>
    </row>
    <row r="74" spans="1:16" ht="45" x14ac:dyDescent="0.25">
      <c r="A74" s="9" t="s">
        <v>128</v>
      </c>
      <c r="B74" s="10" t="s">
        <v>131</v>
      </c>
      <c r="C74" s="35">
        <v>10416.903610971536</v>
      </c>
      <c r="D74" s="36">
        <v>0</v>
      </c>
      <c r="E74" s="37">
        <v>10416.903610971536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0.95790933046339433</v>
      </c>
      <c r="M74" s="35">
        <v>832.84863379202875</v>
      </c>
      <c r="N74" s="35">
        <v>0</v>
      </c>
      <c r="O74" s="38">
        <f t="shared" si="0"/>
        <v>11250.710154094029</v>
      </c>
      <c r="P74" s="33"/>
    </row>
    <row r="75" spans="1:16" ht="30" x14ac:dyDescent="0.25">
      <c r="A75" s="9" t="s">
        <v>130</v>
      </c>
      <c r="B75" s="10" t="s">
        <v>133</v>
      </c>
      <c r="C75" s="35">
        <v>113051.33357584817</v>
      </c>
      <c r="D75" s="36">
        <v>0</v>
      </c>
      <c r="E75" s="37">
        <v>17807.682640611318</v>
      </c>
      <c r="F75" s="36">
        <v>95243.650935236859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111.57550263214496</v>
      </c>
      <c r="N75" s="35">
        <v>0</v>
      </c>
      <c r="O75" s="38">
        <f t="shared" ref="O75" si="4">+C75+G75+K75+L75+N75+M75</f>
        <v>113162.90907848031</v>
      </c>
      <c r="P75" s="33"/>
    </row>
    <row r="76" spans="1:16" x14ac:dyDescent="0.25">
      <c r="A76" s="9" t="s">
        <v>132</v>
      </c>
      <c r="B76" s="10" t="s">
        <v>135</v>
      </c>
      <c r="C76" s="35">
        <v>21185.649271662092</v>
      </c>
      <c r="D76" s="36">
        <v>0</v>
      </c>
      <c r="E76" s="37">
        <v>6220.3024517916747</v>
      </c>
      <c r="F76" s="36">
        <v>14965.346819870416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-1.4298550543696062</v>
      </c>
      <c r="N76" s="35">
        <v>0</v>
      </c>
      <c r="O76" s="38">
        <f t="shared" ref="O76" si="5">+C76+G76+K76+L76+N76+M76</f>
        <v>21184.219416607724</v>
      </c>
      <c r="P76" s="33"/>
    </row>
    <row r="77" spans="1:16" ht="30" x14ac:dyDescent="0.25">
      <c r="A77" s="9" t="s">
        <v>134</v>
      </c>
      <c r="B77" s="10" t="s">
        <v>137</v>
      </c>
      <c r="C77" s="35">
        <v>45709.534871027499</v>
      </c>
      <c r="D77" s="36">
        <v>0</v>
      </c>
      <c r="E77" s="37">
        <v>34845.697086814573</v>
      </c>
      <c r="F77" s="36">
        <v>10863.837784212928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18.223328003409733</v>
      </c>
      <c r="M77" s="35">
        <v>5428.8026899128063</v>
      </c>
      <c r="N77" s="35">
        <v>0</v>
      </c>
      <c r="O77" s="38">
        <f t="shared" ref="O77" si="6">+C77+G77+K77+L77+N77+M77</f>
        <v>51156.560888943721</v>
      </c>
      <c r="P77" s="33"/>
    </row>
    <row r="78" spans="1:16" ht="30" x14ac:dyDescent="0.25">
      <c r="A78" s="9" t="s">
        <v>136</v>
      </c>
      <c r="B78" s="10" t="s">
        <v>139</v>
      </c>
      <c r="C78" s="35">
        <v>2290.1608239332786</v>
      </c>
      <c r="D78" s="36">
        <v>0</v>
      </c>
      <c r="E78" s="37">
        <v>413.24979422819831</v>
      </c>
      <c r="F78" s="36">
        <v>1876.9110297050804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5">
        <v>0</v>
      </c>
      <c r="O78" s="38">
        <f t="shared" ref="O78" si="7">+C78+G78+K78+L78+N78+M78</f>
        <v>2290.1608239332786</v>
      </c>
      <c r="P78" s="33"/>
    </row>
    <row r="79" spans="1:16" x14ac:dyDescent="0.25">
      <c r="A79" s="9" t="s">
        <v>138</v>
      </c>
      <c r="B79" s="10" t="s">
        <v>141</v>
      </c>
      <c r="C79" s="35">
        <v>12813.332443270738</v>
      </c>
      <c r="D79" s="36">
        <v>0</v>
      </c>
      <c r="E79" s="37">
        <v>2505.0777743498156</v>
      </c>
      <c r="F79" s="36">
        <v>10308.254668920921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5">
        <v>0</v>
      </c>
      <c r="O79" s="38">
        <f t="shared" ref="O79" si="8">+C79+G79+K79+L79+N79+M79</f>
        <v>12813.332443270738</v>
      </c>
      <c r="P79" s="33"/>
    </row>
    <row r="80" spans="1:16" x14ac:dyDescent="0.25">
      <c r="A80" s="9" t="s">
        <v>140</v>
      </c>
      <c r="B80" s="10" t="s">
        <v>142</v>
      </c>
      <c r="C80" s="35">
        <v>45920.653643282807</v>
      </c>
      <c r="D80" s="36">
        <v>0</v>
      </c>
      <c r="E80" s="37">
        <v>10643.810562679486</v>
      </c>
      <c r="F80" s="36">
        <v>35276.843080603321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5">
        <v>0</v>
      </c>
      <c r="O80" s="38">
        <f t="shared" ref="O80:O97" si="9">+C80+G80+K80+L80+N80+M80</f>
        <v>45920.653643282807</v>
      </c>
      <c r="P80" s="33"/>
    </row>
    <row r="81" spans="1:16" ht="45" x14ac:dyDescent="0.25">
      <c r="A81" s="9" t="s">
        <v>355</v>
      </c>
      <c r="B81" s="10" t="s">
        <v>356</v>
      </c>
      <c r="C81" s="35">
        <v>3845.1764336619585</v>
      </c>
      <c r="D81" s="36">
        <v>0</v>
      </c>
      <c r="E81" s="37">
        <v>1995.4263188784557</v>
      </c>
      <c r="F81" s="36">
        <v>1849.7501147835023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5">
        <v>0</v>
      </c>
      <c r="O81" s="38">
        <f t="shared" si="9"/>
        <v>3845.1764336619585</v>
      </c>
      <c r="P81" s="33"/>
    </row>
    <row r="82" spans="1:16" x14ac:dyDescent="0.25">
      <c r="A82" s="9" t="s">
        <v>307</v>
      </c>
      <c r="B82" s="10" t="s">
        <v>144</v>
      </c>
      <c r="C82" s="35">
        <v>10219.206016688313</v>
      </c>
      <c r="D82" s="36">
        <v>0</v>
      </c>
      <c r="E82" s="37">
        <v>9473.8807592198827</v>
      </c>
      <c r="F82" s="36">
        <v>745.32525746842964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18.861725353970542</v>
      </c>
      <c r="M82" s="35">
        <v>24422.034611043153</v>
      </c>
      <c r="N82" s="35">
        <v>0</v>
      </c>
      <c r="O82" s="38">
        <f t="shared" si="9"/>
        <v>34660.102353085436</v>
      </c>
      <c r="P82" s="33"/>
    </row>
    <row r="83" spans="1:16" ht="30" x14ac:dyDescent="0.25">
      <c r="A83" s="9" t="s">
        <v>143</v>
      </c>
      <c r="B83" s="10" t="s">
        <v>146</v>
      </c>
      <c r="C83" s="35">
        <v>738116.91459819942</v>
      </c>
      <c r="D83" s="36">
        <v>0</v>
      </c>
      <c r="E83" s="37">
        <v>9757.6237202609209</v>
      </c>
      <c r="F83" s="36">
        <v>728359.2908779385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5">
        <v>0</v>
      </c>
      <c r="O83" s="38">
        <f t="shared" ref="O83:O96" si="10">+C83+G83+K83+L83+N83+M83</f>
        <v>738116.91459819942</v>
      </c>
      <c r="P83" s="33"/>
    </row>
    <row r="84" spans="1:16" x14ac:dyDescent="0.25">
      <c r="A84" s="9" t="s">
        <v>145</v>
      </c>
      <c r="B84" s="10" t="s">
        <v>148</v>
      </c>
      <c r="C84" s="35">
        <v>21553.367607678716</v>
      </c>
      <c r="D84" s="36">
        <v>0</v>
      </c>
      <c r="E84" s="37">
        <v>21024.552815585481</v>
      </c>
      <c r="F84" s="36">
        <v>528.8147920932347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3.8776019297638413</v>
      </c>
      <c r="M84" s="35">
        <v>14206.55877838559</v>
      </c>
      <c r="N84" s="35">
        <v>0</v>
      </c>
      <c r="O84" s="38">
        <f t="shared" si="10"/>
        <v>35763.80398799407</v>
      </c>
      <c r="P84" s="33"/>
    </row>
    <row r="85" spans="1:16" x14ac:dyDescent="0.25">
      <c r="A85" s="9" t="s">
        <v>147</v>
      </c>
      <c r="B85" s="10" t="s">
        <v>150</v>
      </c>
      <c r="C85" s="35">
        <v>79853.046185651794</v>
      </c>
      <c r="D85" s="36">
        <v>0</v>
      </c>
      <c r="E85" s="37">
        <v>77661.111498073777</v>
      </c>
      <c r="F85" s="36">
        <v>2191.9346875780134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109.11202655685156</v>
      </c>
      <c r="M85" s="35">
        <v>14862.025481778866</v>
      </c>
      <c r="N85" s="35">
        <v>0</v>
      </c>
      <c r="O85" s="38">
        <f t="shared" si="10"/>
        <v>94824.183693987507</v>
      </c>
      <c r="P85" s="33"/>
    </row>
    <row r="86" spans="1:16" ht="30" x14ac:dyDescent="0.25">
      <c r="A86" s="9" t="s">
        <v>149</v>
      </c>
      <c r="B86" s="10" t="s">
        <v>152</v>
      </c>
      <c r="C86" s="35">
        <v>424799.97709417052</v>
      </c>
      <c r="D86" s="36">
        <v>270662.31780924025</v>
      </c>
      <c r="E86" s="37">
        <v>75308.36159244497</v>
      </c>
      <c r="F86" s="36">
        <v>78829.29769248527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593.07698486029926</v>
      </c>
      <c r="N86" s="35">
        <v>0</v>
      </c>
      <c r="O86" s="38">
        <f t="shared" si="10"/>
        <v>425393.05407903082</v>
      </c>
      <c r="P86" s="33"/>
    </row>
    <row r="87" spans="1:16" x14ac:dyDescent="0.25">
      <c r="A87" s="9" t="s">
        <v>151</v>
      </c>
      <c r="B87" s="10" t="s">
        <v>283</v>
      </c>
      <c r="C87" s="35">
        <v>57145.36301713471</v>
      </c>
      <c r="D87" s="36">
        <v>42392.308585561652</v>
      </c>
      <c r="E87" s="37">
        <v>14753.05443157306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5">
        <v>0</v>
      </c>
      <c r="O87" s="38">
        <f t="shared" si="10"/>
        <v>57145.36301713471</v>
      </c>
      <c r="P87" s="33"/>
    </row>
    <row r="88" spans="1:16" x14ac:dyDescent="0.25">
      <c r="A88" s="9" t="s">
        <v>153</v>
      </c>
      <c r="B88" s="10" t="s">
        <v>284</v>
      </c>
      <c r="C88" s="35">
        <v>24931.04716098943</v>
      </c>
      <c r="D88" s="36">
        <v>24602.292212630986</v>
      </c>
      <c r="E88" s="37">
        <v>328.7549483584462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0</v>
      </c>
      <c r="M88" s="35">
        <v>13034.017691099687</v>
      </c>
      <c r="N88" s="35">
        <v>0</v>
      </c>
      <c r="O88" s="38">
        <f t="shared" si="10"/>
        <v>37965.064852089119</v>
      </c>
      <c r="P88" s="33"/>
    </row>
    <row r="89" spans="1:16" x14ac:dyDescent="0.25">
      <c r="A89" s="9" t="s">
        <v>154</v>
      </c>
      <c r="B89" s="10" t="s">
        <v>285</v>
      </c>
      <c r="C89" s="35">
        <v>73976.520754791796</v>
      </c>
      <c r="D89" s="36">
        <v>57.92801367606129</v>
      </c>
      <c r="E89" s="37">
        <v>73918.592741115732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1866.6673924741669</v>
      </c>
      <c r="N89" s="35">
        <v>0</v>
      </c>
      <c r="O89" s="38">
        <f t="shared" si="10"/>
        <v>75843.188147265959</v>
      </c>
      <c r="P89" s="33"/>
    </row>
    <row r="90" spans="1:16" x14ac:dyDescent="0.25">
      <c r="A90" s="9" t="s">
        <v>155</v>
      </c>
      <c r="B90" s="10" t="s">
        <v>286</v>
      </c>
      <c r="C90" s="35">
        <v>195315.92172636866</v>
      </c>
      <c r="D90" s="36">
        <v>0</v>
      </c>
      <c r="E90" s="37">
        <v>195315.92172636866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231.15471273567528</v>
      </c>
      <c r="M90" s="35">
        <v>45577.119274957891</v>
      </c>
      <c r="N90" s="35">
        <v>0</v>
      </c>
      <c r="O90" s="38">
        <f t="shared" si="10"/>
        <v>241124.19571406223</v>
      </c>
      <c r="P90" s="33"/>
    </row>
    <row r="91" spans="1:16" x14ac:dyDescent="0.25">
      <c r="A91" s="9" t="s">
        <v>156</v>
      </c>
      <c r="B91" s="10" t="s">
        <v>287</v>
      </c>
      <c r="C91" s="35">
        <v>270089.13577217166</v>
      </c>
      <c r="D91" s="36">
        <v>0</v>
      </c>
      <c r="E91" s="37">
        <v>270089.13577217166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15494.800279430088</v>
      </c>
      <c r="N91" s="35">
        <v>0</v>
      </c>
      <c r="O91" s="38">
        <f t="shared" si="10"/>
        <v>285583.93605160178</v>
      </c>
      <c r="P91" s="33"/>
    </row>
    <row r="92" spans="1:16" x14ac:dyDescent="0.25">
      <c r="A92" s="9" t="s">
        <v>158</v>
      </c>
      <c r="B92" s="10" t="s">
        <v>157</v>
      </c>
      <c r="C92" s="35">
        <v>40082.476086587259</v>
      </c>
      <c r="D92" s="36">
        <v>0</v>
      </c>
      <c r="E92" s="37">
        <v>40082.476086587259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5">
        <v>0</v>
      </c>
      <c r="O92" s="38">
        <f t="shared" si="10"/>
        <v>40082.476086587259</v>
      </c>
      <c r="P92" s="33"/>
    </row>
    <row r="93" spans="1:16" ht="30" x14ac:dyDescent="0.25">
      <c r="A93" s="9" t="s">
        <v>308</v>
      </c>
      <c r="B93" s="10" t="s">
        <v>159</v>
      </c>
      <c r="C93" s="35">
        <v>62892.68957206481</v>
      </c>
      <c r="D93" s="36">
        <v>0</v>
      </c>
      <c r="E93" s="37">
        <v>54797.489231856307</v>
      </c>
      <c r="F93" s="36">
        <v>8095.2003402085047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5">
        <v>0</v>
      </c>
      <c r="O93" s="38">
        <f t="shared" si="10"/>
        <v>62892.68957206481</v>
      </c>
      <c r="P93" s="33"/>
    </row>
    <row r="94" spans="1:16" x14ac:dyDescent="0.25">
      <c r="A94" s="9" t="s">
        <v>161</v>
      </c>
      <c r="B94" s="10" t="s">
        <v>160</v>
      </c>
      <c r="C94" s="35">
        <v>124651.39908912922</v>
      </c>
      <c r="D94" s="36">
        <v>0</v>
      </c>
      <c r="E94" s="37">
        <v>118512.58445790496</v>
      </c>
      <c r="F94" s="36">
        <v>6138.8146312242643</v>
      </c>
      <c r="G94" s="35">
        <v>0</v>
      </c>
      <c r="H94" s="36">
        <v>0</v>
      </c>
      <c r="I94" s="37">
        <v>0</v>
      </c>
      <c r="J94" s="36">
        <v>0</v>
      </c>
      <c r="K94" s="35">
        <v>2.2115642650533118E-13</v>
      </c>
      <c r="L94" s="35">
        <v>0</v>
      </c>
      <c r="M94" s="35">
        <v>21316.358572084016</v>
      </c>
      <c r="N94" s="35">
        <v>0</v>
      </c>
      <c r="O94" s="38">
        <f t="shared" si="10"/>
        <v>145967.75766121323</v>
      </c>
      <c r="P94" s="33"/>
    </row>
    <row r="95" spans="1:16" x14ac:dyDescent="0.25">
      <c r="A95" s="9" t="s">
        <v>163</v>
      </c>
      <c r="B95" s="10" t="s">
        <v>162</v>
      </c>
      <c r="C95" s="35">
        <v>1096309.5905380324</v>
      </c>
      <c r="D95" s="36">
        <v>64745.09649726827</v>
      </c>
      <c r="E95" s="37">
        <v>585540.05883663904</v>
      </c>
      <c r="F95" s="36">
        <v>446024.43520412507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0</v>
      </c>
      <c r="M95" s="35">
        <v>290968.740306616</v>
      </c>
      <c r="N95" s="35">
        <v>0</v>
      </c>
      <c r="O95" s="38">
        <f t="shared" si="10"/>
        <v>1387278.3308446484</v>
      </c>
      <c r="P95" s="33"/>
    </row>
    <row r="96" spans="1:16" x14ac:dyDescent="0.25">
      <c r="A96" s="9" t="s">
        <v>165</v>
      </c>
      <c r="B96" s="10" t="s">
        <v>164</v>
      </c>
      <c r="C96" s="35">
        <v>45417.122105242757</v>
      </c>
      <c r="D96" s="36">
        <v>0</v>
      </c>
      <c r="E96" s="37">
        <v>45112.958059750905</v>
      </c>
      <c r="F96" s="36">
        <v>304.16404549184972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0</v>
      </c>
      <c r="M96" s="35">
        <v>217237.31372531032</v>
      </c>
      <c r="N96" s="35">
        <v>0</v>
      </c>
      <c r="O96" s="38">
        <f t="shared" si="10"/>
        <v>262654.43583055306</v>
      </c>
      <c r="P96" s="33"/>
    </row>
    <row r="97" spans="1:16" x14ac:dyDescent="0.25">
      <c r="A97" s="9" t="s">
        <v>168</v>
      </c>
      <c r="B97" s="10" t="s">
        <v>167</v>
      </c>
      <c r="C97" s="35">
        <v>225229.11762080929</v>
      </c>
      <c r="D97" s="36">
        <v>0</v>
      </c>
      <c r="E97" s="37">
        <v>225229.11762080929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0</v>
      </c>
      <c r="M97" s="35">
        <v>80438.830353656012</v>
      </c>
      <c r="N97" s="35">
        <v>0</v>
      </c>
      <c r="O97" s="38">
        <f t="shared" si="9"/>
        <v>305667.94797446532</v>
      </c>
      <c r="P97" s="33"/>
    </row>
    <row r="98" spans="1:16" x14ac:dyDescent="0.25">
      <c r="A98" s="9" t="s">
        <v>170</v>
      </c>
      <c r="B98" s="10" t="s">
        <v>169</v>
      </c>
      <c r="C98" s="35">
        <v>14.093146657962052</v>
      </c>
      <c r="D98" s="36">
        <v>0</v>
      </c>
      <c r="E98" s="37">
        <v>14.093146657962052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0</v>
      </c>
      <c r="M98" s="35">
        <v>308219.90672663879</v>
      </c>
      <c r="N98" s="35">
        <v>0</v>
      </c>
      <c r="O98" s="38">
        <f t="shared" ref="O98:O145" si="11">+C98+G98+K98+L98+N98+M98</f>
        <v>308233.99987329677</v>
      </c>
      <c r="P98" s="33"/>
    </row>
    <row r="99" spans="1:16" x14ac:dyDescent="0.25">
      <c r="A99" s="9" t="s">
        <v>171</v>
      </c>
      <c r="B99" s="10" t="s">
        <v>288</v>
      </c>
      <c r="C99" s="35">
        <v>109694.73940391198</v>
      </c>
      <c r="D99" s="36">
        <v>0</v>
      </c>
      <c r="E99" s="37">
        <v>104428.1935976356</v>
      </c>
      <c r="F99" s="36">
        <v>5266.5458062763755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0</v>
      </c>
      <c r="M99" s="35">
        <v>128474.38206980737</v>
      </c>
      <c r="N99" s="35">
        <v>0</v>
      </c>
      <c r="O99" s="38">
        <f t="shared" si="11"/>
        <v>238169.12147371937</v>
      </c>
      <c r="P99" s="33"/>
    </row>
    <row r="100" spans="1:16" x14ac:dyDescent="0.25">
      <c r="A100" s="9" t="s">
        <v>173</v>
      </c>
      <c r="B100" s="10" t="s">
        <v>289</v>
      </c>
      <c r="C100" s="35">
        <v>35367.490103186879</v>
      </c>
      <c r="D100" s="36">
        <v>0</v>
      </c>
      <c r="E100" s="37">
        <v>6162.7055195980156</v>
      </c>
      <c r="F100" s="36">
        <v>29204.784583588866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0</v>
      </c>
      <c r="M100" s="35">
        <v>653.30703819309099</v>
      </c>
      <c r="N100" s="35">
        <v>0</v>
      </c>
      <c r="O100" s="38">
        <f t="shared" si="11"/>
        <v>36020.797141379968</v>
      </c>
      <c r="P100" s="33"/>
    </row>
    <row r="101" spans="1:16" x14ac:dyDescent="0.25">
      <c r="A101" s="9" t="s">
        <v>174</v>
      </c>
      <c r="B101" s="10" t="s">
        <v>172</v>
      </c>
      <c r="C101" s="35">
        <v>8176.58250031015</v>
      </c>
      <c r="D101" s="36">
        <v>0</v>
      </c>
      <c r="E101" s="37">
        <v>4773.2456984190922</v>
      </c>
      <c r="F101" s="36">
        <v>3403.3368018910578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5">
        <v>0</v>
      </c>
      <c r="O101" s="38">
        <f t="shared" si="11"/>
        <v>8176.58250031015</v>
      </c>
      <c r="P101" s="33"/>
    </row>
    <row r="102" spans="1:16" x14ac:dyDescent="0.25">
      <c r="A102" s="9" t="s">
        <v>175</v>
      </c>
      <c r="B102" s="10" t="s">
        <v>290</v>
      </c>
      <c r="C102" s="35">
        <v>211976.3654490264</v>
      </c>
      <c r="D102" s="36">
        <v>14797.718153478749</v>
      </c>
      <c r="E102" s="37">
        <v>97833.758286188822</v>
      </c>
      <c r="F102" s="36">
        <v>99344.889009358827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5578.8285859771349</v>
      </c>
      <c r="N102" s="35">
        <v>0</v>
      </c>
      <c r="O102" s="38">
        <f t="shared" si="11"/>
        <v>217555.19403500354</v>
      </c>
      <c r="P102" s="33"/>
    </row>
    <row r="103" spans="1:16" x14ac:dyDescent="0.25">
      <c r="A103" s="9" t="s">
        <v>177</v>
      </c>
      <c r="B103" s="10" t="s">
        <v>176</v>
      </c>
      <c r="C103" s="35">
        <v>44993.255445935734</v>
      </c>
      <c r="D103" s="36">
        <v>2765.4203735232468</v>
      </c>
      <c r="E103" s="37">
        <v>14749.259402721586</v>
      </c>
      <c r="F103" s="36">
        <v>27478.575669690905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9927.48559624478</v>
      </c>
      <c r="N103" s="35">
        <v>0</v>
      </c>
      <c r="O103" s="38">
        <f t="shared" si="11"/>
        <v>54920.741042180511</v>
      </c>
      <c r="P103" s="33"/>
    </row>
    <row r="104" spans="1:16" x14ac:dyDescent="0.25">
      <c r="A104" s="9" t="s">
        <v>179</v>
      </c>
      <c r="B104" s="10" t="s">
        <v>178</v>
      </c>
      <c r="C104" s="35">
        <v>209008.91691923229</v>
      </c>
      <c r="D104" s="36">
        <v>0</v>
      </c>
      <c r="E104" s="37">
        <v>132965.66154952112</v>
      </c>
      <c r="F104" s="36">
        <v>76043.255369711158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7745.0062512305094</v>
      </c>
      <c r="N104" s="35">
        <v>0</v>
      </c>
      <c r="O104" s="38">
        <f t="shared" si="11"/>
        <v>216753.9231704628</v>
      </c>
      <c r="P104" s="33"/>
    </row>
    <row r="105" spans="1:16" x14ac:dyDescent="0.25">
      <c r="A105" s="9" t="s">
        <v>181</v>
      </c>
      <c r="B105" s="10" t="s">
        <v>180</v>
      </c>
      <c r="C105" s="35">
        <v>328505.31647860107</v>
      </c>
      <c r="D105" s="36">
        <v>0</v>
      </c>
      <c r="E105" s="37">
        <v>310271.50405402674</v>
      </c>
      <c r="F105" s="36">
        <v>18233.81242457432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0</v>
      </c>
      <c r="M105" s="35">
        <v>123642.90300585663</v>
      </c>
      <c r="N105" s="35">
        <v>0</v>
      </c>
      <c r="O105" s="38">
        <f t="shared" si="11"/>
        <v>452148.21948445769</v>
      </c>
      <c r="P105" s="33"/>
    </row>
    <row r="106" spans="1:16" ht="45" x14ac:dyDescent="0.25">
      <c r="A106" s="9" t="s">
        <v>183</v>
      </c>
      <c r="B106" s="10" t="s">
        <v>182</v>
      </c>
      <c r="C106" s="35">
        <v>57905.524790292897</v>
      </c>
      <c r="D106" s="36">
        <v>0</v>
      </c>
      <c r="E106" s="37">
        <v>45888.768299172341</v>
      </c>
      <c r="F106" s="36">
        <v>12016.756491120557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433.14293988096733</v>
      </c>
      <c r="N106" s="35">
        <v>0</v>
      </c>
      <c r="O106" s="38">
        <f t="shared" si="11"/>
        <v>58338.667730173867</v>
      </c>
      <c r="P106" s="33"/>
    </row>
    <row r="107" spans="1:16" x14ac:dyDescent="0.25">
      <c r="A107" s="9" t="s">
        <v>185</v>
      </c>
      <c r="B107" s="10" t="s">
        <v>184</v>
      </c>
      <c r="C107" s="35">
        <v>303559.80994338385</v>
      </c>
      <c r="D107" s="36">
        <v>162134.65122340771</v>
      </c>
      <c r="E107" s="37">
        <v>55773.597558973495</v>
      </c>
      <c r="F107" s="36">
        <v>85651.561161002639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5">
        <v>0</v>
      </c>
      <c r="O107" s="38">
        <f t="shared" si="11"/>
        <v>303559.80994338385</v>
      </c>
      <c r="P107" s="33"/>
    </row>
    <row r="108" spans="1:16" ht="30" x14ac:dyDescent="0.25">
      <c r="A108" s="9" t="s">
        <v>187</v>
      </c>
      <c r="B108" s="10" t="s">
        <v>186</v>
      </c>
      <c r="C108" s="35">
        <v>307625.06401522877</v>
      </c>
      <c r="D108" s="36">
        <v>0</v>
      </c>
      <c r="E108" s="37">
        <v>154344.66747513335</v>
      </c>
      <c r="F108" s="36">
        <v>153280.39654009545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42611.834130887168</v>
      </c>
      <c r="N108" s="35">
        <v>0</v>
      </c>
      <c r="O108" s="38">
        <f t="shared" si="11"/>
        <v>350236.89814611594</v>
      </c>
      <c r="P108" s="33"/>
    </row>
    <row r="109" spans="1:16" x14ac:dyDescent="0.25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3566.9960032608492</v>
      </c>
      <c r="H109" s="36">
        <v>3566.9960032608492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5">
        <v>0</v>
      </c>
      <c r="O109" s="38">
        <f t="shared" si="11"/>
        <v>3566.9960032608492</v>
      </c>
      <c r="P109" s="33"/>
    </row>
    <row r="110" spans="1:16" x14ac:dyDescent="0.25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729560.87309387629</v>
      </c>
      <c r="H110" s="36">
        <v>215470.69612547752</v>
      </c>
      <c r="I110" s="37">
        <v>91161.60668229367</v>
      </c>
      <c r="J110" s="36">
        <v>422928.57028610545</v>
      </c>
      <c r="K110" s="35">
        <v>0</v>
      </c>
      <c r="L110" s="35">
        <v>0</v>
      </c>
      <c r="M110" s="35">
        <v>0</v>
      </c>
      <c r="N110" s="35">
        <v>0</v>
      </c>
      <c r="O110" s="38">
        <f t="shared" si="11"/>
        <v>729560.87309387629</v>
      </c>
      <c r="P110" s="33"/>
    </row>
    <row r="111" spans="1:16" ht="30" x14ac:dyDescent="0.25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51451.054298229494</v>
      </c>
      <c r="H111" s="36">
        <v>-671.80037020787995</v>
      </c>
      <c r="I111" s="37">
        <v>43943.6394666751</v>
      </c>
      <c r="J111" s="36">
        <v>8179.2152017624348</v>
      </c>
      <c r="K111" s="35">
        <v>0</v>
      </c>
      <c r="L111" s="35">
        <v>0</v>
      </c>
      <c r="M111" s="35">
        <v>0</v>
      </c>
      <c r="N111" s="35">
        <v>1.8474111129762605E-13</v>
      </c>
      <c r="O111" s="38">
        <f t="shared" si="11"/>
        <v>51451.054298229494</v>
      </c>
      <c r="P111" s="33"/>
    </row>
    <row r="112" spans="1:16" ht="45" x14ac:dyDescent="0.25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109234.9866364561</v>
      </c>
      <c r="H112" s="36">
        <v>108261.26005434884</v>
      </c>
      <c r="I112" s="37">
        <v>335.56554786496156</v>
      </c>
      <c r="J112" s="36">
        <v>638.16103424233756</v>
      </c>
      <c r="K112" s="35">
        <v>0</v>
      </c>
      <c r="L112" s="35">
        <v>0</v>
      </c>
      <c r="M112" s="35">
        <v>0</v>
      </c>
      <c r="N112" s="35">
        <v>0</v>
      </c>
      <c r="O112" s="38">
        <f t="shared" si="11"/>
        <v>109234.9866364561</v>
      </c>
      <c r="P112" s="33"/>
    </row>
    <row r="113" spans="1:16" ht="30" x14ac:dyDescent="0.25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79905.172012957293</v>
      </c>
      <c r="H113" s="36">
        <v>60696.724232913439</v>
      </c>
      <c r="I113" s="37">
        <v>4943.5610532455348</v>
      </c>
      <c r="J113" s="36">
        <v>14264.886726798291</v>
      </c>
      <c r="K113" s="35">
        <v>0</v>
      </c>
      <c r="L113" s="35">
        <v>0</v>
      </c>
      <c r="M113" s="35">
        <v>21049.953879468998</v>
      </c>
      <c r="N113" s="35">
        <v>0</v>
      </c>
      <c r="O113" s="38">
        <f t="shared" si="11"/>
        <v>100955.12589242629</v>
      </c>
      <c r="P113" s="33"/>
    </row>
    <row r="114" spans="1:16" ht="30" x14ac:dyDescent="0.25">
      <c r="A114" s="9" t="s">
        <v>310</v>
      </c>
      <c r="B114" s="10" t="s">
        <v>293</v>
      </c>
      <c r="C114" s="35">
        <v>243829.28745586137</v>
      </c>
      <c r="D114" s="36">
        <v>0</v>
      </c>
      <c r="E114" s="37">
        <v>204117.60732844908</v>
      </c>
      <c r="F114" s="36">
        <v>39711.680127412277</v>
      </c>
      <c r="G114" s="35">
        <v>104703.86891012127</v>
      </c>
      <c r="H114" s="36">
        <v>0</v>
      </c>
      <c r="I114" s="37">
        <v>104703.86891012127</v>
      </c>
      <c r="J114" s="36">
        <v>0</v>
      </c>
      <c r="K114" s="35">
        <v>0</v>
      </c>
      <c r="L114" s="35">
        <v>571240.47298790573</v>
      </c>
      <c r="M114" s="35">
        <v>51584.642489921025</v>
      </c>
      <c r="N114" s="35">
        <v>0</v>
      </c>
      <c r="O114" s="38">
        <f t="shared" si="11"/>
        <v>971358.2718438094</v>
      </c>
      <c r="P114" s="33"/>
    </row>
    <row r="115" spans="1:16" x14ac:dyDescent="0.25">
      <c r="A115" s="9" t="s">
        <v>197</v>
      </c>
      <c r="B115" s="10" t="s">
        <v>195</v>
      </c>
      <c r="C115" s="35">
        <v>41341.002028023475</v>
      </c>
      <c r="D115" s="36">
        <v>0</v>
      </c>
      <c r="E115" s="37">
        <v>40956.992505261151</v>
      </c>
      <c r="F115" s="36">
        <v>384.00952276232306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0</v>
      </c>
      <c r="M115" s="35">
        <v>69566.502340924693</v>
      </c>
      <c r="N115" s="35">
        <v>0</v>
      </c>
      <c r="O115" s="38">
        <f t="shared" si="11"/>
        <v>110907.50436894817</v>
      </c>
      <c r="P115" s="33"/>
    </row>
    <row r="116" spans="1:16" ht="30" x14ac:dyDescent="0.25">
      <c r="A116" s="9" t="s">
        <v>198</v>
      </c>
      <c r="B116" s="10" t="s">
        <v>196</v>
      </c>
      <c r="C116" s="35">
        <v>35090.04322343973</v>
      </c>
      <c r="D116" s="36">
        <v>0</v>
      </c>
      <c r="E116" s="37">
        <v>34266.32882646456</v>
      </c>
      <c r="F116" s="36">
        <v>823.7143969751728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0</v>
      </c>
      <c r="M116" s="35">
        <v>40581.367444070282</v>
      </c>
      <c r="N116" s="35">
        <v>0</v>
      </c>
      <c r="O116" s="38">
        <f t="shared" si="11"/>
        <v>75671.410667510005</v>
      </c>
      <c r="P116" s="33"/>
    </row>
    <row r="117" spans="1:16" ht="30" x14ac:dyDescent="0.25">
      <c r="A117" s="9" t="s">
        <v>311</v>
      </c>
      <c r="B117" s="10" t="s">
        <v>294</v>
      </c>
      <c r="C117" s="35">
        <v>195447.29315583117</v>
      </c>
      <c r="D117" s="36">
        <v>0</v>
      </c>
      <c r="E117" s="37">
        <v>12221.727131263426</v>
      </c>
      <c r="F117" s="36">
        <v>183225.56602456776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0</v>
      </c>
      <c r="M117" s="35">
        <v>3520.1039581101249</v>
      </c>
      <c r="N117" s="35">
        <v>0</v>
      </c>
      <c r="O117" s="38">
        <f t="shared" si="11"/>
        <v>198967.39711394129</v>
      </c>
      <c r="P117" s="33"/>
    </row>
    <row r="118" spans="1:16" ht="30" x14ac:dyDescent="0.25">
      <c r="A118" s="9" t="s">
        <v>201</v>
      </c>
      <c r="B118" s="10" t="s">
        <v>199</v>
      </c>
      <c r="C118" s="35">
        <v>128531.26872486246</v>
      </c>
      <c r="D118" s="36">
        <v>0</v>
      </c>
      <c r="E118" s="37">
        <v>114655.56247325832</v>
      </c>
      <c r="F118" s="36">
        <v>13875.706251604135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0</v>
      </c>
      <c r="M118" s="35">
        <v>58160.350051667789</v>
      </c>
      <c r="N118" s="35">
        <v>0</v>
      </c>
      <c r="O118" s="38">
        <f t="shared" si="11"/>
        <v>186691.61877653026</v>
      </c>
      <c r="P118" s="33"/>
    </row>
    <row r="119" spans="1:16" x14ac:dyDescent="0.25">
      <c r="A119" s="9" t="s">
        <v>312</v>
      </c>
      <c r="B119" s="10" t="s">
        <v>200</v>
      </c>
      <c r="C119" s="35">
        <v>54337.39668504757</v>
      </c>
      <c r="D119" s="36">
        <v>0</v>
      </c>
      <c r="E119" s="37">
        <v>31679.524883806323</v>
      </c>
      <c r="F119" s="36">
        <v>22657.87180124125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2194.0668841196739</v>
      </c>
      <c r="N119" s="35">
        <v>0</v>
      </c>
      <c r="O119" s="38">
        <f t="shared" si="11"/>
        <v>56531.463569167245</v>
      </c>
      <c r="P119" s="33"/>
    </row>
    <row r="120" spans="1:16" x14ac:dyDescent="0.25">
      <c r="A120" s="9" t="s">
        <v>204</v>
      </c>
      <c r="B120" s="10" t="s">
        <v>202</v>
      </c>
      <c r="C120" s="35">
        <v>172984.57863577933</v>
      </c>
      <c r="D120" s="36">
        <v>0</v>
      </c>
      <c r="E120" s="37">
        <v>162046.93197762367</v>
      </c>
      <c r="F120" s="36">
        <v>10937.646658155661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24306.26660709854</v>
      </c>
      <c r="N120" s="35">
        <v>0</v>
      </c>
      <c r="O120" s="38">
        <f t="shared" si="11"/>
        <v>197290.84524287787</v>
      </c>
      <c r="P120" s="33"/>
    </row>
    <row r="121" spans="1:16" x14ac:dyDescent="0.25">
      <c r="A121" s="9" t="s">
        <v>206</v>
      </c>
      <c r="B121" s="10" t="s">
        <v>203</v>
      </c>
      <c r="C121" s="35">
        <v>109811.88185053095</v>
      </c>
      <c r="D121" s="36">
        <v>0</v>
      </c>
      <c r="E121" s="37">
        <v>35338.326566851138</v>
      </c>
      <c r="F121" s="36">
        <v>74473.555283679816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0</v>
      </c>
      <c r="M121" s="35">
        <v>80624.176601118525</v>
      </c>
      <c r="N121" s="35">
        <v>0</v>
      </c>
      <c r="O121" s="38">
        <f t="shared" si="11"/>
        <v>190436.05845164947</v>
      </c>
      <c r="P121" s="33"/>
    </row>
    <row r="122" spans="1:16" x14ac:dyDescent="0.25">
      <c r="A122" s="9" t="s">
        <v>207</v>
      </c>
      <c r="B122" s="10" t="s">
        <v>205</v>
      </c>
      <c r="C122" s="35">
        <v>8791.3925249713357</v>
      </c>
      <c r="D122" s="36">
        <v>0</v>
      </c>
      <c r="E122" s="37">
        <v>8791.3925249713357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0</v>
      </c>
      <c r="M122" s="35">
        <v>9915.6014096459949</v>
      </c>
      <c r="N122" s="35">
        <v>0</v>
      </c>
      <c r="O122" s="38">
        <f t="shared" si="11"/>
        <v>18706.993934617331</v>
      </c>
      <c r="P122" s="33"/>
    </row>
    <row r="123" spans="1:16" ht="30" x14ac:dyDescent="0.25">
      <c r="A123" s="9" t="s">
        <v>209</v>
      </c>
      <c r="B123" s="10" t="s">
        <v>295</v>
      </c>
      <c r="C123" s="35">
        <v>107596.29398046728</v>
      </c>
      <c r="D123" s="36">
        <v>0</v>
      </c>
      <c r="E123" s="37">
        <v>105902.49115288697</v>
      </c>
      <c r="F123" s="36">
        <v>1693.8028275803124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0</v>
      </c>
      <c r="M123" s="35">
        <v>13298.140246931476</v>
      </c>
      <c r="N123" s="35">
        <v>0</v>
      </c>
      <c r="O123" s="38">
        <f t="shared" si="11"/>
        <v>120894.43422739876</v>
      </c>
      <c r="P123" s="33"/>
    </row>
    <row r="124" spans="1:16" ht="30" x14ac:dyDescent="0.25">
      <c r="A124" s="9" t="s">
        <v>211</v>
      </c>
      <c r="B124" s="10" t="s">
        <v>296</v>
      </c>
      <c r="C124" s="35">
        <v>33904.209092848156</v>
      </c>
      <c r="D124" s="36">
        <v>0</v>
      </c>
      <c r="E124" s="37">
        <v>33904.209092848156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0</v>
      </c>
      <c r="M124" s="35">
        <v>13329.71949012332</v>
      </c>
      <c r="N124" s="35">
        <v>0</v>
      </c>
      <c r="O124" s="38">
        <f t="shared" si="11"/>
        <v>47233.928582971479</v>
      </c>
      <c r="P124" s="33"/>
    </row>
    <row r="125" spans="1:16" ht="30" x14ac:dyDescent="0.25">
      <c r="A125" s="9" t="s">
        <v>213</v>
      </c>
      <c r="B125" s="10" t="s">
        <v>297</v>
      </c>
      <c r="C125" s="35">
        <v>148812.99846846572</v>
      </c>
      <c r="D125" s="36">
        <v>1691.8568595695081</v>
      </c>
      <c r="E125" s="37">
        <v>143957.08480048194</v>
      </c>
      <c r="F125" s="36">
        <v>3164.0568084142969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0</v>
      </c>
      <c r="M125" s="35">
        <v>42466.444575305053</v>
      </c>
      <c r="N125" s="35">
        <v>0</v>
      </c>
      <c r="O125" s="38">
        <f t="shared" si="11"/>
        <v>191279.44304377079</v>
      </c>
      <c r="P125" s="33"/>
    </row>
    <row r="126" spans="1:16" ht="45" x14ac:dyDescent="0.25">
      <c r="A126" s="9" t="s">
        <v>215</v>
      </c>
      <c r="B126" s="10" t="s">
        <v>298</v>
      </c>
      <c r="C126" s="35">
        <v>634.08270032960854</v>
      </c>
      <c r="D126" s="36">
        <v>0</v>
      </c>
      <c r="E126" s="37">
        <v>634.08270032960854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5">
        <v>0</v>
      </c>
      <c r="O126" s="38">
        <f t="shared" si="11"/>
        <v>634.08270032960854</v>
      </c>
      <c r="P126" s="33"/>
    </row>
    <row r="127" spans="1:16" x14ac:dyDescent="0.25">
      <c r="A127" s="9" t="s">
        <v>239</v>
      </c>
      <c r="B127" s="10" t="s">
        <v>208</v>
      </c>
      <c r="C127" s="35">
        <v>11390.412728971523</v>
      </c>
      <c r="D127" s="36">
        <v>0</v>
      </c>
      <c r="E127" s="37">
        <v>9767.8942202240469</v>
      </c>
      <c r="F127" s="36">
        <v>1622.518508747477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5">
        <v>0</v>
      </c>
      <c r="O127" s="38">
        <f t="shared" si="11"/>
        <v>11390.412728971523</v>
      </c>
      <c r="P127" s="33"/>
    </row>
    <row r="128" spans="1:16" ht="30" x14ac:dyDescent="0.25">
      <c r="A128" s="9" t="s">
        <v>241</v>
      </c>
      <c r="B128" s="10" t="s">
        <v>210</v>
      </c>
      <c r="C128" s="35">
        <v>67663.887643432769</v>
      </c>
      <c r="D128" s="36">
        <v>0</v>
      </c>
      <c r="E128" s="37">
        <v>62206.793505700836</v>
      </c>
      <c r="F128" s="36">
        <v>5457.0941377319305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12588.70356557643</v>
      </c>
      <c r="N128" s="35">
        <v>0</v>
      </c>
      <c r="O128" s="38">
        <f t="shared" si="11"/>
        <v>80252.591209009202</v>
      </c>
      <c r="P128" s="33"/>
    </row>
    <row r="129" spans="1:16" x14ac:dyDescent="0.25">
      <c r="A129" s="9" t="s">
        <v>243</v>
      </c>
      <c r="B129" s="10" t="s">
        <v>212</v>
      </c>
      <c r="C129" s="35">
        <v>78324.703379049985</v>
      </c>
      <c r="D129" s="36">
        <v>0</v>
      </c>
      <c r="E129" s="37">
        <v>71732.900499800409</v>
      </c>
      <c r="F129" s="36">
        <v>6591.8028792495707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0</v>
      </c>
      <c r="M129" s="35">
        <v>3743.1716984316267</v>
      </c>
      <c r="N129" s="35">
        <v>0</v>
      </c>
      <c r="O129" s="38">
        <f t="shared" si="11"/>
        <v>82067.875077481614</v>
      </c>
      <c r="P129" s="33"/>
    </row>
    <row r="130" spans="1:16" x14ac:dyDescent="0.25">
      <c r="A130" s="9" t="s">
        <v>313</v>
      </c>
      <c r="B130" s="10" t="s">
        <v>214</v>
      </c>
      <c r="C130" s="35">
        <v>20020.324593968006</v>
      </c>
      <c r="D130" s="36">
        <v>0</v>
      </c>
      <c r="E130" s="37">
        <v>18427.106169756436</v>
      </c>
      <c r="F130" s="36">
        <v>1593.2184242115695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0</v>
      </c>
      <c r="M130" s="35">
        <v>26526.940282278869</v>
      </c>
      <c r="N130" s="35">
        <v>0</v>
      </c>
      <c r="O130" s="38">
        <f t="shared" si="11"/>
        <v>46547.264876246874</v>
      </c>
      <c r="P130" s="33"/>
    </row>
    <row r="131" spans="1:16" ht="30" x14ac:dyDescent="0.25">
      <c r="A131" s="9" t="s">
        <v>314</v>
      </c>
      <c r="B131" s="10" t="s">
        <v>216</v>
      </c>
      <c r="C131" s="35">
        <v>166150.72329809392</v>
      </c>
      <c r="D131" s="36">
        <v>971.09605049242498</v>
      </c>
      <c r="E131" s="37">
        <v>89552.287597385119</v>
      </c>
      <c r="F131" s="36">
        <v>75627.339650216367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27130.873960644582</v>
      </c>
      <c r="N131" s="35">
        <v>0</v>
      </c>
      <c r="O131" s="38">
        <f t="shared" si="11"/>
        <v>193281.5972587385</v>
      </c>
      <c r="P131" s="33"/>
    </row>
    <row r="132" spans="1:16" x14ac:dyDescent="0.25">
      <c r="A132" s="9" t="s">
        <v>315</v>
      </c>
      <c r="B132" s="10" t="s">
        <v>217</v>
      </c>
      <c r="C132" s="35">
        <v>153605.4909779283</v>
      </c>
      <c r="D132" s="36">
        <v>0</v>
      </c>
      <c r="E132" s="37">
        <v>149296.67238020507</v>
      </c>
      <c r="F132" s="36">
        <v>4308.818597723226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0</v>
      </c>
      <c r="M132" s="35">
        <v>239581.14325092381</v>
      </c>
      <c r="N132" s="35">
        <v>0</v>
      </c>
      <c r="O132" s="38">
        <f t="shared" si="11"/>
        <v>393186.63422885211</v>
      </c>
      <c r="P132" s="33"/>
    </row>
    <row r="133" spans="1:16" ht="30" x14ac:dyDescent="0.25">
      <c r="A133" s="9" t="s">
        <v>316</v>
      </c>
      <c r="B133" s="10" t="s">
        <v>218</v>
      </c>
      <c r="C133" s="35">
        <v>120662.07492403791</v>
      </c>
      <c r="D133" s="36">
        <v>-4033.4508706961465</v>
      </c>
      <c r="E133" s="82">
        <v>120606.0672859897</v>
      </c>
      <c r="F133" s="36">
        <v>4089.4585087443538</v>
      </c>
      <c r="G133" s="35">
        <v>4418.901463355458</v>
      </c>
      <c r="H133" s="36">
        <v>4418.901463355458</v>
      </c>
      <c r="I133" s="82">
        <v>0</v>
      </c>
      <c r="J133" s="36">
        <v>0</v>
      </c>
      <c r="K133" s="35">
        <v>0</v>
      </c>
      <c r="L133" s="35">
        <v>0</v>
      </c>
      <c r="M133" s="35">
        <v>342362.62738547614</v>
      </c>
      <c r="N133" s="35">
        <v>0</v>
      </c>
      <c r="O133" s="38">
        <f t="shared" si="11"/>
        <v>467443.60377286951</v>
      </c>
      <c r="P133" s="33"/>
    </row>
    <row r="134" spans="1:16" x14ac:dyDescent="0.25">
      <c r="A134" s="9" t="s">
        <v>225</v>
      </c>
      <c r="B134" s="10" t="s">
        <v>299</v>
      </c>
      <c r="C134" s="35">
        <v>8650.7308963723517</v>
      </c>
      <c r="D134" s="36">
        <v>0</v>
      </c>
      <c r="E134" s="82">
        <v>8650.7308963723517</v>
      </c>
      <c r="F134" s="36">
        <v>0</v>
      </c>
      <c r="G134" s="35">
        <v>0</v>
      </c>
      <c r="H134" s="36">
        <v>0</v>
      </c>
      <c r="I134" s="82">
        <v>0</v>
      </c>
      <c r="J134" s="36">
        <v>0</v>
      </c>
      <c r="K134" s="35">
        <v>0</v>
      </c>
      <c r="L134" s="35">
        <v>0</v>
      </c>
      <c r="M134" s="35">
        <v>20955.268721045944</v>
      </c>
      <c r="N134" s="35">
        <v>0</v>
      </c>
      <c r="O134" s="38">
        <f t="shared" si="11"/>
        <v>29605.999617418296</v>
      </c>
      <c r="P134" s="33"/>
    </row>
    <row r="135" spans="1:16" ht="30" x14ac:dyDescent="0.25">
      <c r="A135" s="9" t="s">
        <v>227</v>
      </c>
      <c r="B135" s="10" t="s">
        <v>300</v>
      </c>
      <c r="C135" s="35">
        <v>17904.845970521917</v>
      </c>
      <c r="D135" s="36">
        <v>0</v>
      </c>
      <c r="E135" s="82">
        <v>17664.680615907444</v>
      </c>
      <c r="F135" s="36">
        <v>240.16535461447359</v>
      </c>
      <c r="G135" s="35">
        <v>0</v>
      </c>
      <c r="H135" s="36">
        <v>0</v>
      </c>
      <c r="I135" s="82">
        <v>0</v>
      </c>
      <c r="J135" s="36">
        <v>0</v>
      </c>
      <c r="K135" s="35">
        <v>0</v>
      </c>
      <c r="L135" s="35">
        <v>0</v>
      </c>
      <c r="M135" s="35">
        <v>120.82892509156133</v>
      </c>
      <c r="N135" s="35">
        <v>0</v>
      </c>
      <c r="O135" s="38">
        <f t="shared" si="11"/>
        <v>18025.67489561348</v>
      </c>
      <c r="P135" s="33"/>
    </row>
    <row r="136" spans="1:16" x14ac:dyDescent="0.25">
      <c r="A136" s="9" t="s">
        <v>234</v>
      </c>
      <c r="B136" s="10" t="s">
        <v>301</v>
      </c>
      <c r="C136" s="35">
        <v>79381.547372469184</v>
      </c>
      <c r="D136" s="36">
        <v>45854.90875894481</v>
      </c>
      <c r="E136" s="82">
        <v>27893.841036328224</v>
      </c>
      <c r="F136" s="36">
        <v>5632.797577196141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0</v>
      </c>
      <c r="M136" s="35">
        <v>4248.2854956472547</v>
      </c>
      <c r="N136" s="35">
        <v>0</v>
      </c>
      <c r="O136" s="38">
        <f t="shared" si="11"/>
        <v>83629.832868116442</v>
      </c>
      <c r="P136" s="33"/>
    </row>
    <row r="137" spans="1:16" x14ac:dyDescent="0.25">
      <c r="A137" s="9" t="s">
        <v>317</v>
      </c>
      <c r="B137" s="10" t="s">
        <v>302</v>
      </c>
      <c r="C137" s="35">
        <v>34517.146341353371</v>
      </c>
      <c r="D137" s="36">
        <v>0</v>
      </c>
      <c r="E137" s="82">
        <v>30824.905185543088</v>
      </c>
      <c r="F137" s="36">
        <v>3692.2411558102835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0</v>
      </c>
      <c r="M137" s="35">
        <v>26851.01876965558</v>
      </c>
      <c r="N137" s="35">
        <v>0</v>
      </c>
      <c r="O137" s="38">
        <f t="shared" si="11"/>
        <v>61368.165111008951</v>
      </c>
      <c r="P137" s="33"/>
    </row>
    <row r="138" spans="1:16" x14ac:dyDescent="0.25">
      <c r="A138" s="9" t="s">
        <v>318</v>
      </c>
      <c r="B138" s="10" t="s">
        <v>220</v>
      </c>
      <c r="C138" s="35">
        <v>3035.2993456966756</v>
      </c>
      <c r="D138" s="36">
        <v>0</v>
      </c>
      <c r="E138" s="82">
        <v>3035.2993456966756</v>
      </c>
      <c r="F138" s="36">
        <v>0</v>
      </c>
      <c r="G138" s="35">
        <v>117.38017674751424</v>
      </c>
      <c r="H138" s="36">
        <v>0</v>
      </c>
      <c r="I138" s="82">
        <v>117.38017674751424</v>
      </c>
      <c r="J138" s="36">
        <v>0</v>
      </c>
      <c r="K138" s="35">
        <v>0</v>
      </c>
      <c r="L138" s="35">
        <v>0</v>
      </c>
      <c r="M138" s="35">
        <v>0</v>
      </c>
      <c r="N138" s="35">
        <v>0</v>
      </c>
      <c r="O138" s="38">
        <f t="shared" si="11"/>
        <v>3152.6795224441898</v>
      </c>
      <c r="P138" s="33"/>
    </row>
    <row r="139" spans="1:16" ht="30" x14ac:dyDescent="0.25">
      <c r="A139" s="9" t="s">
        <v>319</v>
      </c>
      <c r="B139" s="10" t="s">
        <v>222</v>
      </c>
      <c r="C139" s="35">
        <v>36824.407541305125</v>
      </c>
      <c r="D139" s="36">
        <v>0</v>
      </c>
      <c r="E139" s="82">
        <v>21581.325103289186</v>
      </c>
      <c r="F139" s="36">
        <v>15243.082438015937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0</v>
      </c>
      <c r="M139" s="35">
        <v>43791.447188107777</v>
      </c>
      <c r="N139" s="35">
        <v>0</v>
      </c>
      <c r="O139" s="38">
        <f t="shared" si="11"/>
        <v>80615.854729412909</v>
      </c>
      <c r="P139" s="33"/>
    </row>
    <row r="140" spans="1:16" ht="30" x14ac:dyDescent="0.25">
      <c r="A140" s="9" t="s">
        <v>320</v>
      </c>
      <c r="B140" s="10" t="s">
        <v>223</v>
      </c>
      <c r="C140" s="35">
        <v>5538.8647210300533</v>
      </c>
      <c r="D140" s="36">
        <v>0</v>
      </c>
      <c r="E140" s="82">
        <v>4909.5210402158018</v>
      </c>
      <c r="F140" s="36">
        <v>629.34368081425112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0</v>
      </c>
      <c r="M140" s="35">
        <v>68.125215356237675</v>
      </c>
      <c r="N140" s="35">
        <v>0</v>
      </c>
      <c r="O140" s="38">
        <f t="shared" si="11"/>
        <v>5606.9899363862905</v>
      </c>
      <c r="P140" s="33"/>
    </row>
    <row r="141" spans="1:16" x14ac:dyDescent="0.25">
      <c r="A141" s="9" t="s">
        <v>321</v>
      </c>
      <c r="B141" s="10" t="s">
        <v>224</v>
      </c>
      <c r="C141" s="35">
        <v>44271.213482425403</v>
      </c>
      <c r="D141" s="36">
        <v>0</v>
      </c>
      <c r="E141" s="82">
        <v>44271.213482425403</v>
      </c>
      <c r="F141" s="36">
        <v>0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0</v>
      </c>
      <c r="M141" s="35">
        <v>81332.606458802256</v>
      </c>
      <c r="N141" s="35">
        <v>0</v>
      </c>
      <c r="O141" s="38">
        <f t="shared" si="11"/>
        <v>125603.81994122766</v>
      </c>
      <c r="P141" s="33"/>
    </row>
    <row r="142" spans="1:16" x14ac:dyDescent="0.25">
      <c r="A142" s="9" t="s">
        <v>322</v>
      </c>
      <c r="B142" s="10" t="s">
        <v>226</v>
      </c>
      <c r="C142" s="35">
        <v>5034.9219348195038</v>
      </c>
      <c r="D142" s="36">
        <v>0</v>
      </c>
      <c r="E142" s="82">
        <v>5034.9219348195038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5">
        <v>0</v>
      </c>
      <c r="O142" s="38">
        <f t="shared" si="11"/>
        <v>5034.9219348195038</v>
      </c>
      <c r="P142" s="33"/>
    </row>
    <row r="143" spans="1:16" ht="14.25" customHeight="1" x14ac:dyDescent="0.25">
      <c r="A143" s="9" t="s">
        <v>323</v>
      </c>
      <c r="B143" s="10" t="s">
        <v>228</v>
      </c>
      <c r="C143" s="35">
        <v>1475.9606923231704</v>
      </c>
      <c r="D143" s="36">
        <v>0</v>
      </c>
      <c r="E143" s="82">
        <v>1475.9606923231704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27263.750422930578</v>
      </c>
      <c r="N143" s="35">
        <v>0</v>
      </c>
      <c r="O143" s="38">
        <f t="shared" si="11"/>
        <v>28739.711115253747</v>
      </c>
      <c r="P143" s="33"/>
    </row>
    <row r="144" spans="1:16" x14ac:dyDescent="0.25">
      <c r="A144" s="9"/>
      <c r="B144" s="10"/>
      <c r="C144" s="35"/>
      <c r="D144" s="44"/>
      <c r="E144" s="82"/>
      <c r="F144" s="36"/>
      <c r="G144" s="35"/>
      <c r="H144" s="36"/>
      <c r="I144" s="82"/>
      <c r="J144" s="36"/>
      <c r="K144" s="35"/>
      <c r="L144" s="35"/>
      <c r="M144" s="35"/>
      <c r="N144" s="35"/>
      <c r="O144" s="38"/>
      <c r="P144" s="33"/>
    </row>
    <row r="145" spans="1:16" x14ac:dyDescent="0.25">
      <c r="A145" s="11"/>
      <c r="B145" s="12" t="s">
        <v>229</v>
      </c>
      <c r="C145" s="45">
        <f>SUM(C11:C144)</f>
        <v>9408563.0388160087</v>
      </c>
      <c r="D145" s="45">
        <f t="shared" ref="D145:N145" si="12">SUM(D11:D144)</f>
        <v>632952.29514015384</v>
      </c>
      <c r="E145" s="83">
        <f t="shared" si="12"/>
        <v>5523839.3134238767</v>
      </c>
      <c r="F145" s="45">
        <f t="shared" si="12"/>
        <v>3283002.4345030384</v>
      </c>
      <c r="G145" s="45">
        <f t="shared" si="12"/>
        <v>1082959.2325950041</v>
      </c>
      <c r="H145" s="45">
        <f t="shared" si="12"/>
        <v>391742.77750914823</v>
      </c>
      <c r="I145" s="83">
        <f t="shared" si="12"/>
        <v>245205.62183694803</v>
      </c>
      <c r="J145" s="45">
        <f t="shared" si="12"/>
        <v>446010.83324890857</v>
      </c>
      <c r="K145" s="45">
        <f t="shared" si="12"/>
        <v>2.2115642650533118E-13</v>
      </c>
      <c r="L145" s="45">
        <f t="shared" si="12"/>
        <v>571959.46311579703</v>
      </c>
      <c r="M145" s="45">
        <f t="shared" si="12"/>
        <v>3165754.1976044197</v>
      </c>
      <c r="N145" s="45">
        <f t="shared" si="12"/>
        <v>1.8474111129762605E-13</v>
      </c>
      <c r="O145" s="45">
        <f t="shared" si="11"/>
        <v>14229235.932131229</v>
      </c>
      <c r="P145" s="33"/>
    </row>
    <row r="146" spans="1:16" x14ac:dyDescent="0.25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33"/>
    </row>
    <row r="147" spans="1:16" x14ac:dyDescent="0.25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0</v>
      </c>
      <c r="M147" s="35">
        <v>2354.2018697570738</v>
      </c>
      <c r="N147" s="35">
        <v>0</v>
      </c>
      <c r="O147" s="38">
        <f t="shared" ref="O147" si="13">+C147+G147+K147+L147+N147+M147</f>
        <v>2354.2018697570738</v>
      </c>
      <c r="P147" s="108"/>
    </row>
    <row r="148" spans="1:16" x14ac:dyDescent="0.25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-1.5226708782734022E-13</v>
      </c>
      <c r="L148" s="35">
        <v>0</v>
      </c>
      <c r="M148" s="35">
        <v>0</v>
      </c>
      <c r="N148" s="35">
        <v>0</v>
      </c>
      <c r="O148" s="38">
        <f t="shared" ref="O148:O153" si="14">+C148+G148+K148+L148+N148+M148</f>
        <v>-1.5226708782734022E-13</v>
      </c>
      <c r="P148" s="33"/>
    </row>
    <row r="149" spans="1:16" x14ac:dyDescent="0.25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729.2728666700134</v>
      </c>
      <c r="L149" s="35">
        <v>0</v>
      </c>
      <c r="M149" s="35">
        <v>0</v>
      </c>
      <c r="N149" s="35">
        <v>0</v>
      </c>
      <c r="O149" s="38">
        <f t="shared" si="14"/>
        <v>729.2728666700134</v>
      </c>
      <c r="P149" s="33"/>
    </row>
    <row r="150" spans="1:16" x14ac:dyDescent="0.25">
      <c r="A150" s="9" t="s">
        <v>324</v>
      </c>
      <c r="B150" s="16" t="s">
        <v>159</v>
      </c>
      <c r="C150" s="35">
        <v>4.1179430100783065E-2</v>
      </c>
      <c r="D150" s="40">
        <v>4.1179430100783065E-2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6.7146288529329468E-13</v>
      </c>
      <c r="L150" s="35">
        <v>0</v>
      </c>
      <c r="M150" s="35">
        <v>0</v>
      </c>
      <c r="N150" s="35">
        <v>0</v>
      </c>
      <c r="O150" s="38">
        <f t="shared" si="14"/>
        <v>4.1179430101454528E-2</v>
      </c>
      <c r="P150" s="33"/>
    </row>
    <row r="151" spans="1:16" x14ac:dyDescent="0.25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1731414.1917744756</v>
      </c>
      <c r="M151" s="35">
        <v>0</v>
      </c>
      <c r="N151" s="35">
        <v>0</v>
      </c>
      <c r="O151" s="38">
        <f t="shared" si="14"/>
        <v>1731414.1917744756</v>
      </c>
      <c r="P151" s="33"/>
    </row>
    <row r="152" spans="1:16" x14ac:dyDescent="0.25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88.732061819998734</v>
      </c>
      <c r="L152" s="35">
        <v>0</v>
      </c>
      <c r="M152" s="35">
        <v>0</v>
      </c>
      <c r="N152" s="35">
        <v>0</v>
      </c>
      <c r="O152" s="38">
        <f t="shared" si="14"/>
        <v>88.732061819998734</v>
      </c>
      <c r="P152" s="33"/>
    </row>
    <row r="153" spans="1:16" ht="30" x14ac:dyDescent="0.25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9.5496943686157465E-12</v>
      </c>
      <c r="N153" s="35">
        <v>0</v>
      </c>
      <c r="O153" s="38">
        <f t="shared" si="14"/>
        <v>9.5496943686157465E-12</v>
      </c>
      <c r="P153" s="33"/>
    </row>
    <row r="154" spans="1:16" x14ac:dyDescent="0.25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5"/>
      <c r="O154" s="38"/>
      <c r="P154" s="33"/>
    </row>
    <row r="155" spans="1:16" x14ac:dyDescent="0.25">
      <c r="A155" s="11"/>
      <c r="B155" s="12" t="s">
        <v>236</v>
      </c>
      <c r="C155" s="46">
        <f>SUM(C147:C154)</f>
        <v>4.1179430100783065E-2</v>
      </c>
      <c r="D155" s="46">
        <f t="shared" ref="D155:O155" si="15">SUM(D147:D154)</f>
        <v>4.1179430100783065E-2</v>
      </c>
      <c r="E155" s="46">
        <f t="shared" si="15"/>
        <v>0</v>
      </c>
      <c r="F155" s="46">
        <f t="shared" ref="F155" si="16">SUM(F147:F154)</f>
        <v>0</v>
      </c>
      <c r="G155" s="46">
        <f t="shared" si="15"/>
        <v>0</v>
      </c>
      <c r="H155" s="46">
        <f t="shared" ref="H155:J155" si="17">SUM(H147:H154)</f>
        <v>0</v>
      </c>
      <c r="I155" s="46">
        <f t="shared" si="17"/>
        <v>0</v>
      </c>
      <c r="J155" s="46">
        <f t="shared" si="17"/>
        <v>0</v>
      </c>
      <c r="K155" s="46">
        <f t="shared" si="15"/>
        <v>818.00492849001273</v>
      </c>
      <c r="L155" s="46">
        <f t="shared" si="15"/>
        <v>1731414.1917744756</v>
      </c>
      <c r="M155" s="46">
        <f t="shared" si="15"/>
        <v>2354.2018697570834</v>
      </c>
      <c r="N155" s="46">
        <f t="shared" si="15"/>
        <v>0</v>
      </c>
      <c r="O155" s="46">
        <f t="shared" si="15"/>
        <v>1734586.4397521529</v>
      </c>
      <c r="P155" s="33"/>
    </row>
    <row r="156" spans="1:16" ht="31.5" customHeight="1" x14ac:dyDescent="0.25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33"/>
    </row>
    <row r="157" spans="1:16" x14ac:dyDescent="0.25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0</v>
      </c>
      <c r="N157" s="35">
        <v>1086.9547914810532</v>
      </c>
      <c r="O157" s="38">
        <f t="shared" ref="O157:O166" si="18">+C157+G157+K157+L157+N157+M157</f>
        <v>1086.9547914810532</v>
      </c>
      <c r="P157" s="33"/>
    </row>
    <row r="158" spans="1:16" x14ac:dyDescent="0.25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5">
        <v>0</v>
      </c>
      <c r="O158" s="38">
        <f t="shared" si="18"/>
        <v>0</v>
      </c>
      <c r="P158" s="33"/>
    </row>
    <row r="159" spans="1:16" x14ac:dyDescent="0.25">
      <c r="A159" s="9" t="s">
        <v>392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2500.1826172600013</v>
      </c>
      <c r="L159" s="35">
        <v>0</v>
      </c>
      <c r="M159" s="35">
        <v>0</v>
      </c>
      <c r="N159" s="35">
        <v>0</v>
      </c>
      <c r="O159" s="38">
        <f t="shared" si="18"/>
        <v>2500.1826172600013</v>
      </c>
      <c r="P159" s="33"/>
    </row>
    <row r="160" spans="1:16" ht="14.25" customHeight="1" x14ac:dyDescent="0.25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0</v>
      </c>
      <c r="N160" s="35">
        <v>194.14257036278292</v>
      </c>
      <c r="O160" s="38">
        <f t="shared" si="18"/>
        <v>194.14257036278292</v>
      </c>
      <c r="P160" s="33"/>
    </row>
    <row r="161" spans="1:16" ht="30" x14ac:dyDescent="0.25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36241.262920909372</v>
      </c>
      <c r="L161" s="35">
        <v>0</v>
      </c>
      <c r="M161" s="35">
        <v>0</v>
      </c>
      <c r="N161" s="35">
        <v>0</v>
      </c>
      <c r="O161" s="38">
        <f t="shared" si="18"/>
        <v>36241.262920909372</v>
      </c>
      <c r="P161" s="33"/>
    </row>
    <row r="162" spans="1:16" x14ac:dyDescent="0.25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19354.407755889879</v>
      </c>
      <c r="L162" s="35">
        <v>0</v>
      </c>
      <c r="M162" s="35">
        <v>0</v>
      </c>
      <c r="N162" s="35">
        <v>0</v>
      </c>
      <c r="O162" s="38">
        <f t="shared" si="18"/>
        <v>19354.407755889879</v>
      </c>
      <c r="P162" s="33"/>
    </row>
    <row r="163" spans="1:16" ht="30" x14ac:dyDescent="0.25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903.12010867000754</v>
      </c>
      <c r="L163" s="35">
        <v>0</v>
      </c>
      <c r="M163" s="35">
        <v>0</v>
      </c>
      <c r="N163" s="35">
        <v>0</v>
      </c>
      <c r="O163" s="38">
        <f t="shared" si="18"/>
        <v>903.12010867000754</v>
      </c>
      <c r="P163" s="33"/>
    </row>
    <row r="164" spans="1:16" x14ac:dyDescent="0.25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29642.960689720141</v>
      </c>
      <c r="L164" s="35">
        <v>0</v>
      </c>
      <c r="M164" s="35">
        <v>0</v>
      </c>
      <c r="N164" s="35">
        <v>22237.302289222967</v>
      </c>
      <c r="O164" s="38">
        <f t="shared" si="18"/>
        <v>51880.262978943108</v>
      </c>
      <c r="P164" s="33"/>
    </row>
    <row r="165" spans="1:16" ht="30" x14ac:dyDescent="0.25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41018.83988398045</v>
      </c>
      <c r="L165" s="35">
        <v>0</v>
      </c>
      <c r="M165" s="35">
        <v>0</v>
      </c>
      <c r="N165" s="35">
        <v>12709.42412433059</v>
      </c>
      <c r="O165" s="38">
        <f t="shared" si="18"/>
        <v>53728.264008311038</v>
      </c>
      <c r="P165" s="33"/>
    </row>
    <row r="166" spans="1:16" x14ac:dyDescent="0.25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0</v>
      </c>
      <c r="N166" s="35">
        <v>36351.637809796215</v>
      </c>
      <c r="O166" s="38">
        <f t="shared" si="18"/>
        <v>36351.637809796215</v>
      </c>
      <c r="P166" s="33"/>
    </row>
    <row r="167" spans="1:16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5"/>
      <c r="O167" s="38"/>
      <c r="P167" s="33"/>
    </row>
    <row r="168" spans="1:16" x14ac:dyDescent="0.25">
      <c r="A168" s="19"/>
      <c r="B168" s="12" t="s">
        <v>245</v>
      </c>
      <c r="C168" s="45">
        <f>SUM(C157:C167)</f>
        <v>0</v>
      </c>
      <c r="D168" s="45">
        <f t="shared" ref="D168:O168" si="19">SUM(D157:D167)</f>
        <v>0</v>
      </c>
      <c r="E168" s="45">
        <f t="shared" si="19"/>
        <v>0</v>
      </c>
      <c r="F168" s="45">
        <f t="shared" ref="F168" si="20">SUM(F157:F167)</f>
        <v>0</v>
      </c>
      <c r="G168" s="45">
        <f t="shared" si="19"/>
        <v>0</v>
      </c>
      <c r="H168" s="45">
        <f t="shared" ref="H168:J168" si="21">SUM(H157:H167)</f>
        <v>0</v>
      </c>
      <c r="I168" s="45">
        <f t="shared" si="21"/>
        <v>0</v>
      </c>
      <c r="J168" s="45">
        <f t="shared" si="21"/>
        <v>0</v>
      </c>
      <c r="K168" s="45">
        <f t="shared" si="19"/>
        <v>129660.77397642986</v>
      </c>
      <c r="L168" s="45">
        <f t="shared" si="19"/>
        <v>0</v>
      </c>
      <c r="M168" s="45">
        <f t="shared" si="19"/>
        <v>0</v>
      </c>
      <c r="N168" s="45">
        <f t="shared" si="19"/>
        <v>72579.461585193611</v>
      </c>
      <c r="O168" s="45">
        <f t="shared" si="19"/>
        <v>202240.23556162347</v>
      </c>
      <c r="P168" s="33"/>
    </row>
    <row r="169" spans="1:16" x14ac:dyDescent="0.25">
      <c r="A169" s="19" t="s">
        <v>341</v>
      </c>
      <c r="B169" s="20" t="s">
        <v>342</v>
      </c>
      <c r="C169" s="45">
        <f>+C155+C168+C145</f>
        <v>9408563.0799954385</v>
      </c>
      <c r="D169" s="45">
        <f t="shared" ref="D169:M169" si="22">+D155+D168+D145</f>
        <v>632952.33631958393</v>
      </c>
      <c r="E169" s="45">
        <f t="shared" si="22"/>
        <v>5523839.3134238767</v>
      </c>
      <c r="F169" s="45">
        <f t="shared" ref="F169" si="23">+F155+F168+F145</f>
        <v>3283002.4345030384</v>
      </c>
      <c r="G169" s="45">
        <f t="shared" si="22"/>
        <v>1082959.2325950041</v>
      </c>
      <c r="H169" s="45">
        <f t="shared" ref="H169:J169" si="24">+H155+H168+H145</f>
        <v>391742.77750914823</v>
      </c>
      <c r="I169" s="45">
        <f t="shared" si="24"/>
        <v>245205.62183694803</v>
      </c>
      <c r="J169" s="45">
        <f t="shared" si="24"/>
        <v>446010.83324890857</v>
      </c>
      <c r="K169" s="45">
        <f t="shared" si="22"/>
        <v>130478.77890491988</v>
      </c>
      <c r="L169" s="45">
        <f t="shared" si="22"/>
        <v>2303373.6548902728</v>
      </c>
      <c r="M169" s="45">
        <f t="shared" si="22"/>
        <v>3168108.3994741766</v>
      </c>
      <c r="N169" s="45">
        <f>+N155+N168+N145</f>
        <v>72579.461585193611</v>
      </c>
      <c r="O169" s="45">
        <f>+O155+O168+O145</f>
        <v>16166062.607445005</v>
      </c>
      <c r="P169" s="33"/>
    </row>
    <row r="170" spans="1:16" x14ac:dyDescent="0.25">
      <c r="A170" t="s">
        <v>276</v>
      </c>
      <c r="O170" s="27"/>
    </row>
    <row r="171" spans="1:16" x14ac:dyDescent="0.25">
      <c r="A171" s="28"/>
      <c r="M171" s="27"/>
      <c r="N171" s="27"/>
      <c r="O171" s="27"/>
    </row>
    <row r="172" spans="1:16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</row>
    <row r="173" spans="1:16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4" spans="1:16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</row>
    <row r="175" spans="1:16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6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3:15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</sheetData>
  <mergeCells count="6">
    <mergeCell ref="B2:O2"/>
    <mergeCell ref="B3:O3"/>
    <mergeCell ref="B4:O4"/>
    <mergeCell ref="B5:O5"/>
    <mergeCell ref="L9:M9"/>
    <mergeCell ref="L8:M8"/>
  </mergeCells>
  <conditionalFormatting sqref="E157:E167">
    <cfRule type="cellIs" dxfId="13" priority="7" stopIfTrue="1" operator="lessThan">
      <formula>0</formula>
    </cfRule>
  </conditionalFormatting>
  <conditionalFormatting sqref="E147:E154">
    <cfRule type="cellIs" dxfId="12" priority="8" stopIfTrue="1" operator="lessThan">
      <formula>0</formula>
    </cfRule>
  </conditionalFormatting>
  <conditionalFormatting sqref="F157:F167">
    <cfRule type="cellIs" dxfId="11" priority="5" stopIfTrue="1" operator="lessThan">
      <formula>0</formula>
    </cfRule>
  </conditionalFormatting>
  <conditionalFormatting sqref="F147:F154">
    <cfRule type="cellIs" dxfId="10" priority="6" stopIfTrue="1" operator="lessThan">
      <formula>0</formula>
    </cfRule>
  </conditionalFormatting>
  <conditionalFormatting sqref="I157:I167">
    <cfRule type="cellIs" dxfId="9" priority="3" stopIfTrue="1" operator="lessThan">
      <formula>0</formula>
    </cfRule>
  </conditionalFormatting>
  <conditionalFormatting sqref="I147:I154">
    <cfRule type="cellIs" dxfId="8" priority="4" stopIfTrue="1" operator="lessThan">
      <formula>0</formula>
    </cfRule>
  </conditionalFormatting>
  <conditionalFormatting sqref="J157:J167">
    <cfRule type="cellIs" dxfId="7" priority="1" stopIfTrue="1" operator="lessThan">
      <formula>0</formula>
    </cfRule>
  </conditionalFormatting>
  <conditionalFormatting sqref="J147:J154">
    <cfRule type="cellIs" dxfId="6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Props1.xml><?xml version="1.0" encoding="utf-8"?>
<ds:datastoreItem xmlns:ds="http://schemas.openxmlformats.org/officeDocument/2006/customXml" ds:itemID="{2F61D02E-9581-434A-B859-7A006E3A1352}"/>
</file>

<file path=customXml/itemProps2.xml><?xml version="1.0" encoding="utf-8"?>
<ds:datastoreItem xmlns:ds="http://schemas.openxmlformats.org/officeDocument/2006/customXml" ds:itemID="{BC2B8DCA-3A38-487C-A911-75756AC0D22D}"/>
</file>

<file path=customXml/itemProps3.xml><?xml version="1.0" encoding="utf-8"?>
<ds:datastoreItem xmlns:ds="http://schemas.openxmlformats.org/officeDocument/2006/customXml" ds:itemID="{71655A01-4148-421B-AC4E-039CD6422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PRODUCCIÓN</vt:lpstr>
      <vt:lpstr>CONSUMO INTERMEDIO</vt:lpstr>
      <vt:lpstr>VALOR AGREGADO</vt:lpstr>
      <vt:lpstr>REMUNERACIONES</vt:lpstr>
      <vt:lpstr>SUELDOS Y SALARIOS</vt:lpstr>
      <vt:lpstr>CONT. SOCIALES EFECTIVAS</vt:lpstr>
      <vt:lpstr>CONT. SOCIALES IMPUTADAS</vt:lpstr>
      <vt:lpstr>OTROS IMPUESTOS</vt:lpstr>
      <vt:lpstr>EXCEDENTE- INGRESO MIXTO BRUTO</vt:lpstr>
      <vt:lpstr>FORMACIÓN BRUTA CAPITAL</vt:lpstr>
      <vt:lpstr>VARIACIÓN EXISTENCIAS</vt:lpstr>
      <vt:lpstr>OBJETOS VALIOSOS</vt:lpstr>
      <vt:lpstr>RESUMEN SI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Clasificación cruzada de industrias y sectores institucionales 2018</dc:title>
  <dc:creator>PIERCE PORRAS ALLISON</dc:creator>
  <cp:lastModifiedBy>PIERCE PORRAS ALLISON</cp:lastModifiedBy>
  <dcterms:created xsi:type="dcterms:W3CDTF">2016-01-26T13:56:37Z</dcterms:created>
  <dcterms:modified xsi:type="dcterms:W3CDTF">2021-07-30T16:13:01Z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0x01010044DDB492B116284EBC3E85EF8FE2B8D7</vt:lpwstr>
  </property>
</Properties>
</file>